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E:\Projekte\Projekte 2023\kalkulation NPA 2023\"/>
    </mc:Choice>
  </mc:AlternateContent>
  <xr:revisionPtr revIDLastSave="0" documentId="13_ncr:1_{E6E630FE-EACB-42C9-9B87-C6219211AA96}" xr6:coauthVersionLast="47" xr6:coauthVersionMax="47" xr10:uidLastSave="{00000000-0000-0000-0000-000000000000}"/>
  <bookViews>
    <workbookView xWindow="-120" yWindow="-120" windowWidth="25440" windowHeight="15270" firstSheet="3" activeTab="8" xr2:uid="{00000000-000D-0000-FFFF-FFFF00000000}"/>
  </bookViews>
  <sheets>
    <sheet name="Schwenden von Jungbäumen" sheetId="4" r:id="rId1"/>
    <sheet name="Schwenden von Gebüsch" sheetId="5" r:id="rId2"/>
    <sheet name="Schwenden von Zwergsträucher" sheetId="1" r:id="rId3"/>
    <sheet name="Einsaat" sheetId="24" r:id="rId4"/>
    <sheet name="Kalken" sheetId="25" r:id="rId5"/>
    <sheet name="Entsteinen" sheetId="18" r:id="rId6"/>
    <sheet name="Steinmauern" sheetId="17" r:id="rId7"/>
    <sheet name="Zäunen" sheetId="21" r:id="rId8"/>
    <sheet name="Gesamttabelle_einmalige Maßn" sheetId="1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5" l="1"/>
  <c r="K6" i="25" s="1"/>
  <c r="C5" i="25"/>
  <c r="E5" i="25" s="1"/>
  <c r="K3" i="25"/>
  <c r="I3" i="25"/>
  <c r="G3" i="25"/>
  <c r="E3" i="25"/>
  <c r="K4" i="24"/>
  <c r="I4" i="24"/>
  <c r="G4" i="24"/>
  <c r="E4" i="24"/>
  <c r="K3" i="24"/>
  <c r="I3" i="24"/>
  <c r="G3" i="24"/>
  <c r="E3" i="24"/>
  <c r="E7" i="1"/>
  <c r="G7" i="1"/>
  <c r="I7" i="1"/>
  <c r="K7" i="1"/>
  <c r="C9" i="1"/>
  <c r="I9" i="1" s="1"/>
  <c r="K9" i="1"/>
  <c r="C10" i="1"/>
  <c r="G10" i="1" s="1"/>
  <c r="E10" i="1"/>
  <c r="E11" i="1"/>
  <c r="G11" i="1"/>
  <c r="I11" i="1"/>
  <c r="K11" i="1"/>
  <c r="E12" i="1"/>
  <c r="G12" i="1"/>
  <c r="I12" i="1"/>
  <c r="K12" i="1"/>
  <c r="G5" i="1"/>
  <c r="E5" i="1"/>
  <c r="K6" i="1"/>
  <c r="I5" i="4"/>
  <c r="G10" i="19" s="1"/>
  <c r="K5" i="4"/>
  <c r="I10" i="19" s="1"/>
  <c r="K4" i="4"/>
  <c r="I9" i="19" s="1"/>
  <c r="E3" i="17"/>
  <c r="C9" i="19"/>
  <c r="I23" i="19"/>
  <c r="C4" i="18"/>
  <c r="G4" i="18" s="1"/>
  <c r="C5" i="4"/>
  <c r="C5" i="1"/>
  <c r="K5" i="1" s="1"/>
  <c r="C4" i="1"/>
  <c r="K4" i="1" s="1"/>
  <c r="E4" i="5"/>
  <c r="G4" i="5"/>
  <c r="I4" i="5"/>
  <c r="K4" i="5"/>
  <c r="C3" i="5"/>
  <c r="E3" i="5" s="1"/>
  <c r="E4" i="4"/>
  <c r="G4" i="4"/>
  <c r="E9" i="19" s="1"/>
  <c r="I4" i="4"/>
  <c r="G9" i="19" s="1"/>
  <c r="C3" i="4"/>
  <c r="I3" i="4" s="1"/>
  <c r="C4" i="25" l="1"/>
  <c r="I6" i="25"/>
  <c r="G5" i="25"/>
  <c r="I5" i="25"/>
  <c r="K5" i="25"/>
  <c r="K4" i="25" s="1"/>
  <c r="E6" i="25"/>
  <c r="E4" i="25" s="1"/>
  <c r="G6" i="25"/>
  <c r="E9" i="1"/>
  <c r="E8" i="1" s="1"/>
  <c r="C8" i="1"/>
  <c r="K10" i="1"/>
  <c r="K8" i="1" s="1"/>
  <c r="G9" i="1"/>
  <c r="G8" i="1" s="1"/>
  <c r="I10" i="1"/>
  <c r="I8" i="1" s="1"/>
  <c r="E4" i="1"/>
  <c r="K3" i="1"/>
  <c r="K3" i="4"/>
  <c r="G3" i="4"/>
  <c r="E3" i="4"/>
  <c r="G3" i="5"/>
  <c r="I3" i="5"/>
  <c r="K3" i="5"/>
  <c r="C5" i="19"/>
  <c r="K3" i="17"/>
  <c r="I21" i="19" s="1"/>
  <c r="G23" i="19"/>
  <c r="E23" i="19"/>
  <c r="C23" i="19"/>
  <c r="C21" i="19"/>
  <c r="E13" i="19"/>
  <c r="K3" i="18"/>
  <c r="I12" i="19" s="1"/>
  <c r="I3" i="18"/>
  <c r="G3" i="18"/>
  <c r="E12" i="19" s="1"/>
  <c r="E3" i="18"/>
  <c r="C12" i="19" s="1"/>
  <c r="G3" i="17"/>
  <c r="E21" i="19" s="1"/>
  <c r="H3" i="17"/>
  <c r="I4" i="25" l="1"/>
  <c r="G4" i="25"/>
  <c r="I3" i="17"/>
  <c r="G21" i="19" s="1"/>
  <c r="G12" i="19"/>
  <c r="K4" i="18"/>
  <c r="I13" i="19" s="1"/>
  <c r="I4" i="18"/>
  <c r="G13" i="19" s="1"/>
  <c r="G5" i="4"/>
  <c r="E10" i="19" s="1"/>
  <c r="E5" i="19"/>
  <c r="G4" i="1"/>
  <c r="G6" i="1"/>
  <c r="E15" i="19"/>
  <c r="E16" i="19"/>
  <c r="E18" i="19"/>
  <c r="E19" i="19"/>
  <c r="I4" i="1"/>
  <c r="I5" i="1"/>
  <c r="I6" i="1"/>
  <c r="G15" i="19"/>
  <c r="G18" i="19"/>
  <c r="G19" i="19"/>
  <c r="I15" i="19"/>
  <c r="I18" i="19"/>
  <c r="I19" i="19"/>
  <c r="E6" i="1"/>
  <c r="C15" i="19"/>
  <c r="C18" i="19"/>
  <c r="C19" i="19"/>
  <c r="I6" i="19"/>
  <c r="G6" i="19"/>
  <c r="E6" i="19"/>
  <c r="C6" i="19"/>
  <c r="I5" i="19"/>
  <c r="G5" i="19"/>
  <c r="G16" i="19" l="1"/>
  <c r="I3" i="1"/>
  <c r="G7" i="19" s="1"/>
  <c r="G3" i="1"/>
  <c r="E7" i="19" s="1"/>
  <c r="I16" i="19"/>
  <c r="C16" i="19"/>
  <c r="E3" i="1"/>
  <c r="C7" i="19" s="1"/>
  <c r="I7" i="19"/>
</calcChain>
</file>

<file path=xl/sharedStrings.xml><?xml version="1.0" encoding="utf-8"?>
<sst xmlns="http://schemas.openxmlformats.org/spreadsheetml/2006/main" count="263" uniqueCount="116">
  <si>
    <t>Schneiden der Zwergsträucher</t>
  </si>
  <si>
    <t>Methode</t>
  </si>
  <si>
    <t>Detailmaßnahme</t>
  </si>
  <si>
    <t>Datenquellen</t>
  </si>
  <si>
    <t xml:space="preserve">händisch </t>
  </si>
  <si>
    <t>Kosten [€/ha]</t>
  </si>
  <si>
    <t>Schneiden Gebüsch</t>
  </si>
  <si>
    <t>Schneiden der Jungbäume</t>
  </si>
  <si>
    <t xml:space="preserve">Kalk </t>
  </si>
  <si>
    <t>Dolophos</t>
  </si>
  <si>
    <t xml:space="preserve">Aufwand gering </t>
  </si>
  <si>
    <t xml:space="preserve">Aufwand sehr hoch </t>
  </si>
  <si>
    <t>Saatgut händisch mit Eisenrechen einarbeiten</t>
  </si>
  <si>
    <t>Aufräumen (Errichten von  Schwendhäufen und ggf. sachgemäßes Entfernen)</t>
  </si>
  <si>
    <t>Aufwand mittel</t>
  </si>
  <si>
    <t>Ausbringen von Kalk/Mineralstoffdünger</t>
  </si>
  <si>
    <t>Ausbringen  Saatgut</t>
  </si>
  <si>
    <t>Aufwand hoch</t>
  </si>
  <si>
    <t>Zusammenklauben der Steine auf Lesesteinhäufen bzw. in Traktormulde für Abtransport</t>
  </si>
  <si>
    <t>Maßnahme</t>
  </si>
  <si>
    <t>Schwenden</t>
  </si>
  <si>
    <t>Aufräumen</t>
  </si>
  <si>
    <t>Kalken/Düngen</t>
  </si>
  <si>
    <t>Einsaat</t>
  </si>
  <si>
    <t>€/ha</t>
  </si>
  <si>
    <t xml:space="preserve">Entsteinen </t>
  </si>
  <si>
    <t>Zäunen</t>
  </si>
  <si>
    <t xml:space="preserve">Aufräumen mit Traktor und Seilwinde </t>
  </si>
  <si>
    <t>Schwenden von Gebüsch</t>
  </si>
  <si>
    <t>Schwenden von Zwergsträuchern</t>
  </si>
  <si>
    <t>Einsatz von Traktor mit Transportmulde</t>
  </si>
  <si>
    <t xml:space="preserve">Kosten ÖPUL-konformer Kalk/ Mineralstoffdünger </t>
  </si>
  <si>
    <t>Einheit</t>
  </si>
  <si>
    <t>€/100 Lfm</t>
  </si>
  <si>
    <t>zutreffendes ankreuzen</t>
  </si>
  <si>
    <t>Schwenden  von Jungbäumen</t>
  </si>
  <si>
    <t>Aigner &amp; Dubbert (2015)</t>
  </si>
  <si>
    <t>Entsteinen</t>
  </si>
  <si>
    <t>Kosten [€/100 Lfm]</t>
  </si>
  <si>
    <t xml:space="preserve">Arbeitszeit [h/100 Lfm]; </t>
  </si>
  <si>
    <t>Stundensatz [€/h];            Preis/Einheit [€/kg]</t>
  </si>
  <si>
    <t>Arbeitszeit [h]; Menge [kg]</t>
  </si>
  <si>
    <t>Saatgut</t>
  </si>
  <si>
    <t>Schwenden von Gebüsch (Latschen, Grünerlen und sonst. Krummholz)</t>
  </si>
  <si>
    <r>
      <t>Aufwand gering:</t>
    </r>
    <r>
      <rPr>
        <sz val="9"/>
        <color theme="1"/>
        <rFont val="Calibri"/>
        <family val="2"/>
        <scheme val="minor"/>
      </rPr>
      <t xml:space="preserve"> 10 bis 30 % Angriffsfläche, nicht kuppiert, keine Versteinung vorhanden</t>
    </r>
  </si>
  <si>
    <r>
      <t xml:space="preserve">Aufwand mittel: </t>
    </r>
    <r>
      <rPr>
        <sz val="9"/>
        <color theme="1"/>
        <rFont val="Calibri"/>
        <family val="2"/>
        <scheme val="minor"/>
      </rPr>
      <t>30 - 60 % Angriffsfläche, nicht kuppiert, keine Versteinung  vorhanden; oder: 10 - 30 % Angriffsfläche, kuppiert und versteint</t>
    </r>
  </si>
  <si>
    <r>
      <t xml:space="preserve">Aufwand hoch: </t>
    </r>
    <r>
      <rPr>
        <sz val="9"/>
        <color theme="1"/>
        <rFont val="Calibri"/>
        <family val="2"/>
        <scheme val="minor"/>
      </rPr>
      <t xml:space="preserve">60-80 % Angriffsfläche, nicht kuppiert, keine Versteinung vorhanden; oder: 30 - 60 % Angriffsfläche, kuppiert, versteint  </t>
    </r>
  </si>
  <si>
    <r>
      <t xml:space="preserve">Aufwand sehr hoch: </t>
    </r>
    <r>
      <rPr>
        <sz val="9"/>
        <color theme="1"/>
        <rFont val="Calibri"/>
        <family val="2"/>
        <scheme val="minor"/>
      </rPr>
      <t xml:space="preserve"> über 80 % Angriffsfläche, nicht kuppiert, keine Versteinung  vorhanden; oder: 60 - 80 % Angriffsfläche, kuppiert, versteint </t>
    </r>
  </si>
  <si>
    <r>
      <t>Aufwand gering:</t>
    </r>
    <r>
      <rPr>
        <sz val="9"/>
        <color theme="1"/>
        <rFont val="Calibri"/>
        <family val="2"/>
        <scheme val="minor"/>
      </rPr>
      <t xml:space="preserve"> 10 bis 30 % Angriffsfläche, nicht kuppiert, keine Versteinung bzw. Baumgruppen vorhanden</t>
    </r>
  </si>
  <si>
    <r>
      <t xml:space="preserve">Aufwand mittel: </t>
    </r>
    <r>
      <rPr>
        <sz val="9"/>
        <color theme="1"/>
        <rFont val="Calibri"/>
        <family val="2"/>
        <scheme val="minor"/>
      </rPr>
      <t>30 - 60 % Angriffsfläche, nicht kuppiert, keine Versteinung bzw. Baumgruppen vorhanden; oder: 10 - 30 % Angriffsfläche, kuppiert, versteint oder Baumgruppen vorhanden</t>
    </r>
  </si>
  <si>
    <r>
      <t xml:space="preserve">Aufwand hoch: </t>
    </r>
    <r>
      <rPr>
        <sz val="9"/>
        <color theme="1"/>
        <rFont val="Calibri"/>
        <family val="2"/>
        <scheme val="minor"/>
      </rPr>
      <t xml:space="preserve">60-80 % Angriffsfläche, nicht kuppiert, keine Versteinung bzw. Baumgruppen vorhanden; oder: 30 - 60 % Angriffsfläche, kuppiert, versteint oder Baumgruppen vorhanden </t>
    </r>
  </si>
  <si>
    <t>Schwenden von Zwergsträuchern (Alpenrose, Heidelbeere, Wacholder)</t>
  </si>
  <si>
    <t>Schneiden der Zwergsträucher (Durchschnittswerte)</t>
  </si>
  <si>
    <t>Mineralstoffdünger/Kalk</t>
  </si>
  <si>
    <r>
      <t xml:space="preserve">Aufwand sehr hoch: </t>
    </r>
    <r>
      <rPr>
        <sz val="9"/>
        <color theme="1"/>
        <rFont val="Calibri"/>
        <family val="2"/>
        <scheme val="minor"/>
      </rPr>
      <t xml:space="preserve">über 80 % Angriffsfläche, nicht kuppiert, keine Versteinung bzw. Baumgruppen vorhanden; oder: 60 - 80 % Angriffsfläche, kuppiert, versteint oder Baumgruppen vorhanden </t>
    </r>
  </si>
  <si>
    <r>
      <rPr>
        <b/>
        <sz val="9"/>
        <color theme="1"/>
        <rFont val="Calibri"/>
        <family val="2"/>
        <scheme val="minor"/>
      </rPr>
      <t xml:space="preserve">Aufwand mittel: </t>
    </r>
    <r>
      <rPr>
        <sz val="9"/>
        <color theme="1"/>
        <rFont val="Calibri"/>
        <family val="2"/>
        <scheme val="minor"/>
      </rPr>
      <t>10 - 20 % Angriffsfläche, mittlerer Steinanteil</t>
    </r>
  </si>
  <si>
    <r>
      <rPr>
        <b/>
        <sz val="9"/>
        <color theme="1"/>
        <rFont val="Calibri"/>
        <family val="2"/>
        <scheme val="minor"/>
      </rPr>
      <t xml:space="preserve">Aufwand hoch: </t>
    </r>
    <r>
      <rPr>
        <sz val="9"/>
        <color theme="1"/>
        <rFont val="Calibri"/>
        <family val="2"/>
        <scheme val="minor"/>
      </rPr>
      <t>20 - 40 % Angriffsfläche, hoher Steinanteil</t>
    </r>
  </si>
  <si>
    <r>
      <rPr>
        <b/>
        <sz val="9"/>
        <color theme="1"/>
        <rFont val="Calibri"/>
        <family val="2"/>
        <scheme val="minor"/>
      </rPr>
      <t xml:space="preserve">Aufwand sehr hoch: </t>
    </r>
    <r>
      <rPr>
        <sz val="9"/>
        <color theme="1"/>
        <rFont val="Calibri"/>
        <family val="2"/>
        <scheme val="minor"/>
      </rPr>
      <t xml:space="preserve"> 40 - 60 % Angriffsfläche, sehr hoher Steinanteil</t>
    </r>
  </si>
  <si>
    <t>Errichtung oder Revitalisierung von Steinmauern</t>
  </si>
  <si>
    <t>Stundensatz [€/h];            Preis/Einheit [€/m²]</t>
  </si>
  <si>
    <r>
      <rPr>
        <b/>
        <sz val="9"/>
        <color theme="1"/>
        <rFont val="Calibri"/>
        <family val="2"/>
        <scheme val="minor"/>
      </rPr>
      <t>Aufwand mittel:</t>
    </r>
    <r>
      <rPr>
        <sz val="9"/>
        <color theme="1"/>
        <rFont val="Calibri"/>
        <family val="2"/>
        <scheme val="minor"/>
      </rPr>
      <t xml:space="preserve"> Bretterzaun (Schwartling)</t>
    </r>
  </si>
  <si>
    <r>
      <rPr>
        <b/>
        <sz val="9"/>
        <color theme="1"/>
        <rFont val="Calibri"/>
        <family val="2"/>
        <scheme val="minor"/>
      </rPr>
      <t xml:space="preserve">Aufwand hoch: </t>
    </r>
    <r>
      <rPr>
        <sz val="9"/>
        <color theme="1"/>
        <rFont val="Calibri"/>
        <family val="2"/>
        <scheme val="minor"/>
      </rPr>
      <t>Bretterzaun aus ungesäumten Brettern/genagelt</t>
    </r>
  </si>
  <si>
    <t>Zäunen - Ersterrichtung</t>
  </si>
  <si>
    <t>Aufwand gering [€/100 Lfm]</t>
  </si>
  <si>
    <t>Aufwand mittel [€/100 Lfm]</t>
  </si>
  <si>
    <t>Aufwand hoch [€/100 Lfm]</t>
  </si>
  <si>
    <t>Aufwand sehr hoch [€/100 Lfm]</t>
  </si>
  <si>
    <t>Anschaffungskosten und Ersterrichtung</t>
  </si>
  <si>
    <t>ÖKL (2023); Aigner &amp; Dubbert (2015)</t>
  </si>
  <si>
    <t>maschinell: Mann(€ 17,36 /h) + Seilwinde (8 t elektrohydraulisch € 18,57/h ) + Traktor (75 kW; € 44,86/h)</t>
  </si>
  <si>
    <t xml:space="preserve"> Aigner &amp; Dubbert (2015)</t>
  </si>
  <si>
    <t>Gesamtsumme pauschal pro Hektar Angriffsfläche:</t>
  </si>
  <si>
    <t>Gesamtsumme pauschal gesamt:</t>
  </si>
  <si>
    <t xml:space="preserve">Aufräumen händisch </t>
  </si>
  <si>
    <t xml:space="preserve">Aufwand gering
 in Euro    </t>
  </si>
  <si>
    <t xml:space="preserve">Aufwand mittel
 in Euro    </t>
  </si>
  <si>
    <t xml:space="preserve">Aufwand hoch
 in Euro     </t>
  </si>
  <si>
    <t xml:space="preserve">Aufwand sehr hoch 
 in Euro    </t>
  </si>
  <si>
    <t xml:space="preserve">Aigner &amp; Dubbert (2015); Unser Lagerhaus Klagenfurt (2023) </t>
  </si>
  <si>
    <t xml:space="preserve">Kärntner Saatbau (https://www.saatbau.at/saatgut/detail/renatura-montan-m1/), Unser Lagerhaus Klagenfurt (2023) </t>
  </si>
  <si>
    <t>Revitalisierung von Steinmauern</t>
  </si>
  <si>
    <t xml:space="preserve">Zaunerrichtung </t>
  </si>
  <si>
    <t>Revitalisierung Steinmauer</t>
  </si>
  <si>
    <t>händisch ausbringen</t>
  </si>
  <si>
    <t>Durchschnittswerte Kosten der Düngemittel</t>
  </si>
  <si>
    <t>händisch aufräumen</t>
  </si>
  <si>
    <t>Für Zielerreichung im Projekt einmalig  durchzuführende Maßnahmen</t>
  </si>
  <si>
    <t>Kosten Saatgut</t>
  </si>
  <si>
    <t>Händisch</t>
  </si>
  <si>
    <r>
      <rPr>
        <b/>
        <sz val="9"/>
        <color theme="1"/>
        <rFont val="Calibri"/>
        <family val="2"/>
        <scheme val="minor"/>
      </rPr>
      <t>Aufwand gering:</t>
    </r>
    <r>
      <rPr>
        <sz val="9"/>
        <color theme="1"/>
        <rFont val="Calibri"/>
        <family val="2"/>
        <scheme val="minor"/>
      </rPr>
      <t xml:space="preserve"> Der Steinwall oder –hag  ist nur leicht beschädigt (keine großen Löcher sondern nur einzelne Steine fehlen) mäßig viele Steine müssen dem Hag oder dem Wall wieder zugefügt werden.</t>
    </r>
  </si>
  <si>
    <r>
      <t xml:space="preserve"> </t>
    </r>
    <r>
      <rPr>
        <b/>
        <sz val="9"/>
        <color theme="1"/>
        <rFont val="Calibri"/>
        <family val="2"/>
        <scheme val="minor"/>
      </rPr>
      <t xml:space="preserve">Aufwand mittel: </t>
    </r>
    <r>
      <rPr>
        <sz val="9"/>
        <color theme="1"/>
        <rFont val="Calibri"/>
        <family val="2"/>
        <scheme val="minor"/>
      </rPr>
      <t>Der Steinwall oder –hag ist nur leicht beschädigt (keine großen Löcher sondern nur einzelne Steine fehlen), mäßig viele Steine müssen dem Hag oder dem Wall wieder zugefügt werden, die Steine müssen zum Teil mehr als 10 Meter transportiert werden.</t>
    </r>
  </si>
  <si>
    <r>
      <rPr>
        <b/>
        <sz val="9"/>
        <color theme="1"/>
        <rFont val="Calibri"/>
        <family val="2"/>
        <scheme val="minor"/>
      </rPr>
      <t xml:space="preserve">Aufwand hoch: </t>
    </r>
    <r>
      <rPr>
        <sz val="9"/>
        <color theme="1"/>
        <rFont val="Calibri"/>
        <family val="2"/>
        <scheme val="minor"/>
      </rPr>
      <t>Der Steinwall oder –hag ist stark beschädigt, die Steine liegen im Nahbereich des Steinhags oder -walls.</t>
    </r>
  </si>
  <si>
    <r>
      <rPr>
        <b/>
        <sz val="9"/>
        <color theme="1"/>
        <rFont val="Calibri"/>
        <family val="2"/>
        <scheme val="minor"/>
      </rPr>
      <t xml:space="preserve">Aufwand sehr hoch: </t>
    </r>
    <r>
      <rPr>
        <sz val="9"/>
        <color theme="1"/>
        <rFont val="Calibri"/>
        <family val="2"/>
        <scheme val="minor"/>
      </rPr>
      <t xml:space="preserve"> Der Steinwall oder –hag ist stark beschädigt, die Steine müssen zum Teil mehr als 10 Meter transportiert werden.</t>
    </r>
  </si>
  <si>
    <r>
      <rPr>
        <b/>
        <sz val="9"/>
        <color theme="1"/>
        <rFont val="Calibri"/>
        <family val="2"/>
        <scheme val="minor"/>
      </rPr>
      <t>Aufwand gering:</t>
    </r>
    <r>
      <rPr>
        <sz val="9"/>
        <color theme="1"/>
        <rFont val="Calibri"/>
        <family val="2"/>
        <scheme val="minor"/>
      </rPr>
      <t xml:space="preserve"> 5 bis 10 % Angriffsfläche, Steine liegen lose und verstreut auf der Fläche</t>
    </r>
  </si>
  <si>
    <t>Mann (€ 17,36/h) mit Motorsäge (3,5 kW; € 8,36/h)</t>
  </si>
  <si>
    <t>Mann (€ 17,36/h) mit Motorsäge     (3,5 kW; € 8,36/h)</t>
  </si>
  <si>
    <t>Mann (€ 17,36/h) mit Motorsense (2 kW; € 5,85/h )</t>
  </si>
  <si>
    <t>Mann (€ 17,36/h) mit Baumschere  (Akkubetrieb € 4,27/h)</t>
  </si>
  <si>
    <t>Dolophos/Hyperkorn (50 kg = € 41) Preis excl. Ust</t>
  </si>
  <si>
    <t>granulierter Naturkalk (25 kg = € 14) Preis excl. Ust</t>
  </si>
  <si>
    <t>Standortangepasstes Saatgut (Renatura Montan: € 9,9/kg, ÖAG Dauerweide H: € 8,95/kg) Durschnittswert = € 9,43/kg</t>
  </si>
  <si>
    <t>Traktor für Abtransport Mann(€ 17,36/h), Traktor (75 kW; € 44,86/h), Transportmulde (1,4 m; € 2,74/h)</t>
  </si>
  <si>
    <t>Ausbringen von ÖPUL-konformer Kalk/ Mineralstoffdünger händisch</t>
  </si>
  <si>
    <t>Ausbringen Saatgut händisch</t>
  </si>
  <si>
    <t>Aigner et al. (2003); Aigner et al. (2006); Aigner et al. (2013); https://www.tirol.gv.at/umwelt/naturschutz/foerderungen/c-landschaftsschutzfoerderung/#c69135</t>
  </si>
  <si>
    <r>
      <rPr>
        <b/>
        <sz val="9"/>
        <color theme="1"/>
        <rFont val="Calibri"/>
        <family val="2"/>
        <scheme val="minor"/>
      </rPr>
      <t xml:space="preserve">Aufwand sehr hoch: </t>
    </r>
    <r>
      <rPr>
        <sz val="9"/>
        <color theme="1"/>
        <rFont val="Calibri"/>
        <family val="2"/>
        <scheme val="minor"/>
      </rPr>
      <t>vierreihiger Spezialzaun für Schafe und Ziegen inkl.  Solarmodul, Kreuzzaun u.d.g.</t>
    </r>
  </si>
  <si>
    <r>
      <rPr>
        <b/>
        <sz val="9"/>
        <color theme="1"/>
        <rFont val="Calibri"/>
        <family val="2"/>
        <scheme val="minor"/>
      </rPr>
      <t>Aufwand gering:</t>
    </r>
    <r>
      <rPr>
        <sz val="9"/>
        <color theme="1"/>
        <rFont val="Calibri"/>
        <family val="2"/>
        <scheme val="minor"/>
      </rPr>
      <t xml:space="preserve"> einfacher Elektrozaun oder Drahtzaun (ein bis dreireihig für  Auszäunung bzw. Einzäunung einer Rinder- oder Ziegenweide/-koppel oder einfacher Netzzaun</t>
    </r>
  </si>
  <si>
    <r>
      <t>Aufwand gering:</t>
    </r>
    <r>
      <rPr>
        <sz val="8"/>
        <color theme="1"/>
        <rFont val="Calibri"/>
        <family val="2"/>
        <scheme val="minor"/>
      </rPr>
      <t xml:space="preserve"> 10 bis 30 % Angriffsfläche, nicht kuppiert, Bäume max. 5 Meter hoch</t>
    </r>
  </si>
  <si>
    <r>
      <t xml:space="preserve">Aufwand mittel: </t>
    </r>
    <r>
      <rPr>
        <sz val="8"/>
        <color theme="1"/>
        <rFont val="Calibri"/>
        <family val="2"/>
        <scheme val="minor"/>
      </rPr>
      <t>30 - 60 % Angriffsfläche, nicht kuppiert, keine Versteinung bzw. Baumgruppen vorhanden; oder: 10 - 30 % Angriffsfläche, Bäume 5 - 10 m Meter hoch</t>
    </r>
  </si>
  <si>
    <r>
      <t xml:space="preserve">Aufwand hoch: </t>
    </r>
    <r>
      <rPr>
        <sz val="8"/>
        <color theme="1"/>
        <rFont val="Calibri"/>
        <family val="2"/>
        <scheme val="minor"/>
      </rPr>
      <t>60-80 % Angriffsfläche, nicht kuppiert, keine Versteinung bzw.  Bäume max. 5 Meter hoch, oder: 30 - 60 % Angriffsfläche, kuppiert, versteint oder Bäume 5 - 10 Meter hoch</t>
    </r>
  </si>
  <si>
    <r>
      <t xml:space="preserve">Aufwand sehr hoch: </t>
    </r>
    <r>
      <rPr>
        <sz val="8"/>
        <color theme="1"/>
        <rFont val="Calibri"/>
        <family val="2"/>
        <scheme val="minor"/>
      </rPr>
      <t xml:space="preserve"> 60 - 80 % Angriffsfläche, kuppiert, versteint, Bäume meist mehr als 10 Meter hoch, Fläche zusätzlich stark verheidet</t>
    </r>
  </si>
  <si>
    <t xml:space="preserve">Schwenden von Jungbäumen </t>
  </si>
  <si>
    <t xml:space="preserve">Revitalisierung Steinhag </t>
  </si>
  <si>
    <t>Beschädigte Lesesteinmauern werden ausgebessert</t>
  </si>
  <si>
    <t>Einsaat mit standortangepasstem Saatgut</t>
  </si>
  <si>
    <t>Ausbringen von Kalk/Mineralstoffdünger zur Reduktion einer sekundären Verheidung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</si>
</sst>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sz val="11"/>
      <name val="Calibri"/>
      <family val="2"/>
      <scheme val="minor"/>
    </font>
    <font>
      <sz val="9"/>
      <color theme="0" tint="-0.499984740745262"/>
      <name val="Calibri"/>
      <family val="2"/>
      <scheme val="minor"/>
    </font>
    <font>
      <b/>
      <sz val="9"/>
      <color theme="0" tint="-0.499984740745262"/>
      <name val="Calibri"/>
      <family val="2"/>
      <scheme val="minor"/>
    </font>
    <font>
      <sz val="9"/>
      <color rgb="FF333333"/>
      <name val="Arial"/>
      <family val="2"/>
    </font>
    <font>
      <sz val="9"/>
      <name val="Calibri"/>
      <family val="2"/>
      <scheme val="minor"/>
    </font>
    <font>
      <b/>
      <sz val="18"/>
      <color theme="1"/>
      <name val="Calibri"/>
      <family val="2"/>
      <scheme val="minor"/>
    </font>
    <font>
      <b/>
      <sz val="14"/>
      <color theme="1"/>
      <name val="Calibri"/>
      <family val="2"/>
      <scheme val="minor"/>
    </font>
    <font>
      <b/>
      <sz val="9"/>
      <name val="Calibri"/>
      <family val="2"/>
      <scheme val="minor"/>
    </font>
    <font>
      <sz val="9"/>
      <color rgb="FFFF0000"/>
      <name val="Calibri"/>
      <family val="2"/>
      <scheme val="minor"/>
    </font>
    <font>
      <b/>
      <sz val="10"/>
      <color theme="1"/>
      <name val="Arial"/>
      <family val="2"/>
    </font>
    <font>
      <sz val="10"/>
      <color theme="1"/>
      <name val="Arial"/>
      <family val="2"/>
    </font>
    <font>
      <sz val="10"/>
      <name val="Arial"/>
      <family val="2"/>
    </font>
    <font>
      <sz val="8"/>
      <color rgb="FF000000"/>
      <name val="Arial"/>
      <family val="2"/>
    </font>
    <font>
      <sz val="8"/>
      <color theme="1"/>
      <name val="Calibri"/>
      <family val="2"/>
      <scheme val="minor"/>
    </font>
    <font>
      <b/>
      <sz val="8"/>
      <color theme="1"/>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78">
    <xf numFmtId="0" fontId="0" fillId="0" borderId="0" xfId="0"/>
    <xf numFmtId="0" fontId="0" fillId="0" borderId="0" xfId="0" applyAlignment="1">
      <alignment wrapText="1"/>
    </xf>
    <xf numFmtId="1" fontId="0" fillId="0" borderId="0" xfId="0" applyNumberFormat="1"/>
    <xf numFmtId="4" fontId="0" fillId="0" borderId="0" xfId="0" applyNumberFormat="1"/>
    <xf numFmtId="4" fontId="0" fillId="0" borderId="0" xfId="0" applyNumberFormat="1" applyAlignment="1">
      <alignment wrapText="1"/>
    </xf>
    <xf numFmtId="3" fontId="0" fillId="3" borderId="0" xfId="0" applyNumberFormat="1" applyFill="1"/>
    <xf numFmtId="3" fontId="6" fillId="3" borderId="0" xfId="0" applyNumberFormat="1" applyFont="1" applyFill="1"/>
    <xf numFmtId="3" fontId="0" fillId="0" borderId="0" xfId="0" applyNumberFormat="1"/>
    <xf numFmtId="3" fontId="0" fillId="0" borderId="0" xfId="0" applyNumberFormat="1" applyAlignment="1">
      <alignment wrapText="1"/>
    </xf>
    <xf numFmtId="4" fontId="0" fillId="3" borderId="0" xfId="0" applyNumberFormat="1" applyFill="1" applyAlignment="1">
      <alignment wrapText="1"/>
    </xf>
    <xf numFmtId="4" fontId="2" fillId="3" borderId="0" xfId="0" applyNumberFormat="1" applyFont="1" applyFill="1"/>
    <xf numFmtId="0" fontId="0" fillId="3" borderId="0" xfId="0" applyFill="1"/>
    <xf numFmtId="0" fontId="2" fillId="3" borderId="0" xfId="0" applyFont="1" applyFill="1" applyAlignment="1">
      <alignment wrapText="1"/>
    </xf>
    <xf numFmtId="0" fontId="5" fillId="3" borderId="0" xfId="0" applyFont="1" applyFill="1" applyAlignment="1">
      <alignment wrapText="1"/>
    </xf>
    <xf numFmtId="0" fontId="4" fillId="3" borderId="0" xfId="0" applyFont="1" applyFill="1" applyAlignment="1">
      <alignment wrapText="1"/>
    </xf>
    <xf numFmtId="0" fontId="0" fillId="3" borderId="0" xfId="0" applyFill="1" applyAlignment="1">
      <alignment wrapText="1"/>
    </xf>
    <xf numFmtId="3" fontId="3" fillId="3" borderId="16" xfId="0" applyNumberFormat="1" applyFont="1" applyFill="1" applyBorder="1" applyAlignment="1">
      <alignment wrapText="1"/>
    </xf>
    <xf numFmtId="4" fontId="2" fillId="3" borderId="0" xfId="0" applyNumberFormat="1" applyFont="1" applyFill="1" applyAlignment="1">
      <alignment wrapText="1"/>
    </xf>
    <xf numFmtId="0" fontId="8" fillId="0" borderId="0" xfId="0" applyFont="1" applyAlignment="1">
      <alignment wrapText="1"/>
    </xf>
    <xf numFmtId="3" fontId="2" fillId="3" borderId="0" xfId="0" applyNumberFormat="1" applyFont="1" applyFill="1"/>
    <xf numFmtId="0" fontId="2" fillId="0" borderId="0" xfId="0" applyFont="1" applyAlignment="1">
      <alignment horizontal="center"/>
    </xf>
    <xf numFmtId="0" fontId="0" fillId="0" borderId="0" xfId="0" applyAlignment="1">
      <alignment horizontal="center"/>
    </xf>
    <xf numFmtId="0" fontId="3" fillId="2" borderId="35" xfId="0" applyFont="1" applyFill="1" applyBorder="1"/>
    <xf numFmtId="0" fontId="3" fillId="2" borderId="32" xfId="0" applyFont="1" applyFill="1" applyBorder="1"/>
    <xf numFmtId="0" fontId="3" fillId="2" borderId="11" xfId="0" applyFont="1" applyFill="1" applyBorder="1"/>
    <xf numFmtId="4" fontId="1" fillId="2" borderId="21" xfId="0" applyNumberFormat="1" applyFont="1" applyFill="1" applyBorder="1" applyAlignment="1">
      <alignment textRotation="90" wrapText="1"/>
    </xf>
    <xf numFmtId="4" fontId="3" fillId="2" borderId="11" xfId="0" applyNumberFormat="1" applyFont="1" applyFill="1" applyBorder="1" applyAlignment="1">
      <alignment horizontal="center" textRotation="90"/>
    </xf>
    <xf numFmtId="4" fontId="3" fillId="2" borderId="12" xfId="0" applyNumberFormat="1" applyFont="1" applyFill="1" applyBorder="1" applyAlignment="1">
      <alignment horizontal="center" textRotation="90"/>
    </xf>
    <xf numFmtId="0" fontId="3" fillId="2" borderId="36" xfId="0" applyFont="1" applyFill="1" applyBorder="1"/>
    <xf numFmtId="0" fontId="3" fillId="3" borderId="34" xfId="0" applyFont="1" applyFill="1" applyBorder="1" applyAlignment="1">
      <alignment wrapText="1"/>
    </xf>
    <xf numFmtId="0" fontId="1" fillId="3" borderId="26" xfId="0" applyFont="1" applyFill="1" applyBorder="1" applyAlignment="1">
      <alignment wrapText="1"/>
    </xf>
    <xf numFmtId="1" fontId="1" fillId="0" borderId="26" xfId="0" applyNumberFormat="1" applyFont="1" applyBorder="1" applyAlignment="1">
      <alignment wrapText="1"/>
    </xf>
    <xf numFmtId="4" fontId="3" fillId="2" borderId="26" xfId="0" applyNumberFormat="1" applyFont="1" applyFill="1" applyBorder="1" applyAlignment="1">
      <alignment wrapText="1"/>
    </xf>
    <xf numFmtId="0" fontId="1" fillId="0" borderId="26" xfId="0" applyFont="1" applyBorder="1" applyAlignment="1">
      <alignment wrapText="1"/>
    </xf>
    <xf numFmtId="0" fontId="1" fillId="3" borderId="7" xfId="0" applyFont="1" applyFill="1" applyBorder="1" applyAlignment="1">
      <alignment wrapText="1"/>
    </xf>
    <xf numFmtId="1" fontId="1" fillId="0" borderId="7" xfId="0" applyNumberFormat="1" applyFont="1" applyBorder="1" applyAlignment="1">
      <alignment wrapText="1"/>
    </xf>
    <xf numFmtId="4" fontId="3" fillId="2" borderId="7" xfId="0" applyNumberFormat="1" applyFont="1" applyFill="1" applyBorder="1" applyAlignment="1">
      <alignment wrapText="1"/>
    </xf>
    <xf numFmtId="0" fontId="1" fillId="0" borderId="7" xfId="0" applyFont="1" applyBorder="1" applyAlignment="1">
      <alignment wrapText="1"/>
    </xf>
    <xf numFmtId="0" fontId="1" fillId="3" borderId="11" xfId="0" applyFont="1" applyFill="1" applyBorder="1" applyAlignment="1">
      <alignment wrapText="1"/>
    </xf>
    <xf numFmtId="1" fontId="1" fillId="0" borderId="11" xfId="0" applyNumberFormat="1" applyFont="1" applyBorder="1" applyAlignment="1">
      <alignment wrapText="1"/>
    </xf>
    <xf numFmtId="4" fontId="3" fillId="2" borderId="11" xfId="0" applyNumberFormat="1" applyFont="1" applyFill="1" applyBorder="1" applyAlignment="1">
      <alignment wrapText="1"/>
    </xf>
    <xf numFmtId="0" fontId="1" fillId="0" borderId="11" xfId="0" applyFont="1" applyBorder="1" applyAlignment="1">
      <alignment wrapText="1"/>
    </xf>
    <xf numFmtId="0" fontId="10" fillId="0" borderId="0" xfId="0" applyFont="1"/>
    <xf numFmtId="0" fontId="1" fillId="3" borderId="0" xfId="0" applyFont="1" applyFill="1" applyAlignment="1">
      <alignment wrapText="1"/>
    </xf>
    <xf numFmtId="0" fontId="1" fillId="3" borderId="31" xfId="0" applyFont="1" applyFill="1" applyBorder="1" applyAlignment="1">
      <alignment wrapText="1"/>
    </xf>
    <xf numFmtId="0" fontId="3" fillId="3" borderId="14" xfId="0" applyFont="1" applyFill="1" applyBorder="1"/>
    <xf numFmtId="0" fontId="1" fillId="3" borderId="15" xfId="0" applyFont="1" applyFill="1" applyBorder="1"/>
    <xf numFmtId="1" fontId="1" fillId="3" borderId="15" xfId="0" applyNumberFormat="1" applyFont="1" applyFill="1" applyBorder="1"/>
    <xf numFmtId="4" fontId="3" fillId="2" borderId="15" xfId="0" applyNumberFormat="1" applyFont="1" applyFill="1" applyBorder="1"/>
    <xf numFmtId="3" fontId="3" fillId="3" borderId="14" xfId="0" applyNumberFormat="1" applyFont="1" applyFill="1" applyBorder="1" applyAlignment="1">
      <alignment wrapText="1"/>
    </xf>
    <xf numFmtId="0" fontId="1" fillId="3" borderId="15" xfId="0" applyFont="1" applyFill="1" applyBorder="1" applyAlignment="1">
      <alignment wrapText="1"/>
    </xf>
    <xf numFmtId="1" fontId="1" fillId="3" borderId="15" xfId="0" applyNumberFormat="1" applyFont="1" applyFill="1" applyBorder="1" applyAlignment="1">
      <alignment wrapText="1"/>
    </xf>
    <xf numFmtId="4" fontId="3" fillId="2" borderId="7" xfId="0" applyNumberFormat="1" applyFont="1" applyFill="1" applyBorder="1"/>
    <xf numFmtId="4" fontId="3" fillId="2" borderId="11" xfId="0" applyNumberFormat="1" applyFont="1" applyFill="1" applyBorder="1"/>
    <xf numFmtId="3" fontId="3" fillId="3" borderId="6" xfId="0" applyNumberFormat="1" applyFont="1" applyFill="1" applyBorder="1" applyAlignment="1">
      <alignment horizontal="left" wrapText="1"/>
    </xf>
    <xf numFmtId="3" fontId="3" fillId="3" borderId="9" xfId="0" applyNumberFormat="1" applyFont="1" applyFill="1" applyBorder="1" applyAlignment="1">
      <alignment horizontal="left" wrapText="1"/>
    </xf>
    <xf numFmtId="3" fontId="3" fillId="3" borderId="3" xfId="0" applyNumberFormat="1" applyFont="1" applyFill="1" applyBorder="1" applyAlignment="1">
      <alignment horizontal="left" wrapText="1"/>
    </xf>
    <xf numFmtId="3" fontId="3" fillId="3" borderId="4" xfId="0" applyNumberFormat="1" applyFont="1" applyFill="1" applyBorder="1" applyAlignment="1">
      <alignment horizontal="left" wrapText="1"/>
    </xf>
    <xf numFmtId="3" fontId="3" fillId="3" borderId="10" xfId="0" applyNumberFormat="1" applyFont="1" applyFill="1" applyBorder="1" applyAlignment="1">
      <alignment horizontal="left" wrapText="1"/>
    </xf>
    <xf numFmtId="3" fontId="3" fillId="3" borderId="13" xfId="0" applyNumberFormat="1" applyFont="1" applyFill="1" applyBorder="1" applyAlignment="1">
      <alignment horizontal="left" wrapText="1"/>
    </xf>
    <xf numFmtId="3" fontId="1" fillId="0" borderId="0" xfId="0" applyNumberFormat="1" applyFont="1" applyAlignment="1">
      <alignment wrapText="1"/>
    </xf>
    <xf numFmtId="3" fontId="3" fillId="3" borderId="0" xfId="0" applyNumberFormat="1" applyFont="1" applyFill="1"/>
    <xf numFmtId="3" fontId="1" fillId="3" borderId="0" xfId="0" applyNumberFormat="1" applyFont="1" applyFill="1" applyAlignment="1">
      <alignment wrapText="1"/>
    </xf>
    <xf numFmtId="0" fontId="1" fillId="3" borderId="0" xfId="0" applyFont="1" applyFill="1"/>
    <xf numFmtId="0" fontId="3" fillId="3" borderId="0" xfId="0" applyFont="1" applyFill="1" applyAlignment="1">
      <alignment wrapText="1"/>
    </xf>
    <xf numFmtId="0" fontId="9" fillId="3" borderId="0" xfId="0" applyFont="1" applyFill="1" applyAlignment="1">
      <alignment wrapText="1"/>
    </xf>
    <xf numFmtId="4" fontId="1" fillId="3" borderId="0" xfId="0" applyNumberFormat="1" applyFont="1" applyFill="1" applyAlignment="1">
      <alignment wrapText="1"/>
    </xf>
    <xf numFmtId="4" fontId="1" fillId="0" borderId="0" xfId="0" applyNumberFormat="1" applyFont="1" applyAlignment="1">
      <alignment wrapText="1"/>
    </xf>
    <xf numFmtId="4" fontId="3" fillId="0" borderId="0" xfId="0" applyNumberFormat="1" applyFont="1"/>
    <xf numFmtId="3" fontId="1" fillId="0" borderId="0" xfId="0" applyNumberFormat="1" applyFont="1"/>
    <xf numFmtId="4" fontId="1" fillId="0" borderId="0" xfId="0" applyNumberFormat="1" applyFont="1"/>
    <xf numFmtId="4" fontId="6" fillId="3" borderId="39" xfId="0" applyNumberFormat="1" applyFont="1" applyFill="1" applyBorder="1" applyAlignment="1">
      <alignment wrapText="1"/>
    </xf>
    <xf numFmtId="4" fontId="6" fillId="3" borderId="39" xfId="0" applyNumberFormat="1" applyFont="1" applyFill="1" applyBorder="1"/>
    <xf numFmtId="4" fontId="1" fillId="3" borderId="15" xfId="0" applyNumberFormat="1" applyFont="1" applyFill="1" applyBorder="1" applyAlignment="1">
      <alignment wrapText="1"/>
    </xf>
    <xf numFmtId="4" fontId="1" fillId="3" borderId="15" xfId="0" applyNumberFormat="1" applyFont="1" applyFill="1" applyBorder="1"/>
    <xf numFmtId="4" fontId="6" fillId="3" borderId="23" xfId="0" applyNumberFormat="1" applyFont="1" applyFill="1" applyBorder="1"/>
    <xf numFmtId="4" fontId="1" fillId="3" borderId="39" xfId="0" applyNumberFormat="1" applyFont="1" applyFill="1" applyBorder="1" applyAlignment="1">
      <alignment wrapText="1"/>
    </xf>
    <xf numFmtId="4" fontId="3" fillId="2" borderId="39" xfId="0" applyNumberFormat="1" applyFont="1" applyFill="1" applyBorder="1" applyAlignment="1">
      <alignment wrapText="1"/>
    </xf>
    <xf numFmtId="0" fontId="1" fillId="0" borderId="0" xfId="0" applyFont="1"/>
    <xf numFmtId="1" fontId="1" fillId="0" borderId="0" xfId="0" applyNumberFormat="1" applyFont="1"/>
    <xf numFmtId="0" fontId="1" fillId="0" borderId="0" xfId="0" applyFont="1" applyAlignment="1">
      <alignment wrapText="1"/>
    </xf>
    <xf numFmtId="0" fontId="1" fillId="0" borderId="1" xfId="0" applyFont="1" applyBorder="1" applyAlignment="1">
      <alignment wrapText="1"/>
    </xf>
    <xf numFmtId="1" fontId="1" fillId="3" borderId="0" xfId="0" applyNumberFormat="1" applyFont="1" applyFill="1" applyAlignment="1">
      <alignment wrapText="1"/>
    </xf>
    <xf numFmtId="4" fontId="3" fillId="3" borderId="0" xfId="0" applyNumberFormat="1" applyFont="1" applyFill="1"/>
    <xf numFmtId="3" fontId="3" fillId="0" borderId="0" xfId="0" applyNumberFormat="1" applyFont="1"/>
    <xf numFmtId="4" fontId="3" fillId="3" borderId="0" xfId="0" applyNumberFormat="1" applyFont="1" applyFill="1" applyAlignment="1">
      <alignment wrapText="1"/>
    </xf>
    <xf numFmtId="0" fontId="1" fillId="0" borderId="1" xfId="0" applyFont="1" applyBorder="1" applyAlignment="1">
      <alignment horizontal="left"/>
    </xf>
    <xf numFmtId="0" fontId="1" fillId="0" borderId="1" xfId="0" applyFont="1" applyBorder="1"/>
    <xf numFmtId="4" fontId="3" fillId="0" borderId="11" xfId="0" applyNumberFormat="1" applyFont="1" applyBorder="1"/>
    <xf numFmtId="0" fontId="1" fillId="0" borderId="0" xfId="0" applyFont="1" applyAlignment="1">
      <alignment horizontal="left" vertical="top"/>
    </xf>
    <xf numFmtId="0" fontId="3"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vertical="top" wrapText="1"/>
    </xf>
    <xf numFmtId="0" fontId="13" fillId="0" borderId="0" xfId="0" applyFont="1" applyAlignment="1">
      <alignment vertical="top" wrapText="1"/>
    </xf>
    <xf numFmtId="0" fontId="3" fillId="2" borderId="3" xfId="0" applyFont="1" applyFill="1" applyBorder="1"/>
    <xf numFmtId="0" fontId="3" fillId="2" borderId="1" xfId="0" applyFont="1" applyFill="1" applyBorder="1"/>
    <xf numFmtId="0" fontId="1" fillId="0" borderId="0" xfId="0" applyFont="1" applyAlignment="1">
      <alignment horizontal="left" vertical="top" wrapText="1"/>
    </xf>
    <xf numFmtId="0" fontId="3"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3" xfId="0" applyFont="1" applyBorder="1" applyAlignment="1">
      <alignment wrapText="1"/>
    </xf>
    <xf numFmtId="0" fontId="1" fillId="3" borderId="24" xfId="0" applyFont="1" applyFill="1" applyBorder="1" applyAlignment="1">
      <alignment wrapText="1"/>
    </xf>
    <xf numFmtId="0" fontId="3" fillId="2" borderId="15" xfId="0" applyFont="1" applyFill="1" applyBorder="1" applyAlignment="1">
      <alignment horizontal="center" wrapText="1"/>
    </xf>
    <xf numFmtId="0" fontId="3" fillId="2" borderId="16" xfId="0" applyFont="1" applyFill="1" applyBorder="1" applyAlignment="1">
      <alignment horizontal="left" wrapText="1"/>
    </xf>
    <xf numFmtId="0" fontId="3" fillId="2" borderId="14" xfId="0" applyFont="1" applyFill="1" applyBorder="1" applyAlignment="1">
      <alignment horizontal="left" wrapText="1"/>
    </xf>
    <xf numFmtId="0" fontId="14" fillId="2" borderId="17" xfId="0" applyFont="1" applyFill="1" applyBorder="1"/>
    <xf numFmtId="0" fontId="14" fillId="2" borderId="18" xfId="0" applyFont="1" applyFill="1" applyBorder="1" applyAlignment="1">
      <alignment horizontal="center"/>
    </xf>
    <xf numFmtId="4" fontId="14" fillId="2" borderId="18" xfId="0" applyNumberFormat="1" applyFont="1" applyFill="1" applyBorder="1" applyAlignment="1">
      <alignment horizontal="center" wrapText="1"/>
    </xf>
    <xf numFmtId="4" fontId="14" fillId="2" borderId="18" xfId="0" applyNumberFormat="1" applyFont="1" applyFill="1" applyBorder="1" applyAlignment="1">
      <alignment horizontal="center" textRotation="90" wrapText="1"/>
    </xf>
    <xf numFmtId="4" fontId="14" fillId="2" borderId="19" xfId="0" applyNumberFormat="1" applyFont="1" applyFill="1" applyBorder="1" applyAlignment="1">
      <alignment horizontal="center" textRotation="90" wrapText="1"/>
    </xf>
    <xf numFmtId="0" fontId="14" fillId="0" borderId="6" xfId="0" applyFont="1" applyBorder="1"/>
    <xf numFmtId="0" fontId="14" fillId="0" borderId="7" xfId="0" applyFont="1" applyBorder="1" applyAlignment="1">
      <alignment horizontal="center"/>
    </xf>
    <xf numFmtId="4" fontId="14" fillId="0" borderId="7" xfId="0" applyNumberFormat="1" applyFont="1" applyBorder="1" applyAlignment="1">
      <alignment horizontal="center" textRotation="90"/>
    </xf>
    <xf numFmtId="4" fontId="14" fillId="0" borderId="9" xfId="0" applyNumberFormat="1" applyFont="1" applyBorder="1" applyAlignment="1">
      <alignment horizontal="center" textRotation="90"/>
    </xf>
    <xf numFmtId="0" fontId="15" fillId="0" borderId="3" xfId="0" applyFont="1" applyBorder="1"/>
    <xf numFmtId="0" fontId="15" fillId="0" borderId="1" xfId="0" applyFont="1" applyBorder="1" applyAlignment="1">
      <alignment horizontal="center"/>
    </xf>
    <xf numFmtId="4" fontId="15" fillId="0" borderId="1" xfId="0" applyNumberFormat="1" applyFont="1" applyBorder="1"/>
    <xf numFmtId="0" fontId="15" fillId="0" borderId="3" xfId="0" applyFont="1" applyBorder="1" applyAlignment="1">
      <alignment wrapText="1"/>
    </xf>
    <xf numFmtId="0" fontId="15" fillId="0" borderId="10" xfId="0" applyFont="1" applyBorder="1" applyAlignment="1">
      <alignment wrapText="1"/>
    </xf>
    <xf numFmtId="0" fontId="15" fillId="0" borderId="11" xfId="0" applyFont="1" applyBorder="1" applyAlignment="1">
      <alignment horizontal="center"/>
    </xf>
    <xf numFmtId="4" fontId="15" fillId="0" borderId="11" xfId="0" applyNumberFormat="1" applyFont="1" applyBorder="1"/>
    <xf numFmtId="4" fontId="14" fillId="0" borderId="11" xfId="0" applyNumberFormat="1" applyFont="1" applyBorder="1"/>
    <xf numFmtId="3" fontId="14" fillId="0" borderId="6" xfId="0" applyNumberFormat="1" applyFont="1" applyBorder="1"/>
    <xf numFmtId="3" fontId="14" fillId="0" borderId="7" xfId="0" applyNumberFormat="1" applyFont="1" applyBorder="1" applyAlignment="1">
      <alignment horizontal="center"/>
    </xf>
    <xf numFmtId="4" fontId="14" fillId="0" borderId="7" xfId="0" applyNumberFormat="1" applyFont="1" applyBorder="1"/>
    <xf numFmtId="4" fontId="15" fillId="0" borderId="7" xfId="0" applyNumberFormat="1" applyFont="1" applyBorder="1"/>
    <xf numFmtId="4" fontId="15" fillId="0" borderId="9" xfId="0" applyNumberFormat="1" applyFont="1" applyBorder="1"/>
    <xf numFmtId="3" fontId="15" fillId="0" borderId="3" xfId="0" applyNumberFormat="1" applyFont="1" applyBorder="1" applyAlignment="1">
      <alignment wrapText="1"/>
    </xf>
    <xf numFmtId="3" fontId="15" fillId="0" borderId="10" xfId="0" applyNumberFormat="1" applyFont="1" applyBorder="1" applyAlignment="1">
      <alignment wrapText="1"/>
    </xf>
    <xf numFmtId="4" fontId="15" fillId="0" borderId="11" xfId="0" applyNumberFormat="1" applyFont="1" applyBorder="1" applyAlignment="1">
      <alignment wrapText="1"/>
    </xf>
    <xf numFmtId="3" fontId="14" fillId="0" borderId="6" xfId="0" applyNumberFormat="1" applyFont="1" applyBorder="1" applyAlignment="1">
      <alignment wrapText="1"/>
    </xf>
    <xf numFmtId="3" fontId="14" fillId="0" borderId="7" xfId="0" applyNumberFormat="1" applyFont="1" applyBorder="1" applyAlignment="1">
      <alignment horizontal="center" wrapText="1"/>
    </xf>
    <xf numFmtId="4" fontId="14" fillId="0" borderId="9" xfId="0" applyNumberFormat="1" applyFont="1" applyBorder="1"/>
    <xf numFmtId="3" fontId="14" fillId="0" borderId="5" xfId="0" applyNumberFormat="1" applyFont="1" applyBorder="1" applyAlignment="1">
      <alignment wrapText="1"/>
    </xf>
    <xf numFmtId="3" fontId="14" fillId="0" borderId="39" xfId="0" applyNumberFormat="1" applyFont="1" applyBorder="1" applyAlignment="1">
      <alignment horizontal="center" wrapText="1"/>
    </xf>
    <xf numFmtId="4" fontId="14" fillId="0" borderId="39" xfId="0" applyNumberFormat="1" applyFont="1" applyBorder="1"/>
    <xf numFmtId="4" fontId="14" fillId="0" borderId="38" xfId="0" applyNumberFormat="1" applyFont="1" applyBorder="1"/>
    <xf numFmtId="3" fontId="15" fillId="0" borderId="22" xfId="0" applyNumberFormat="1" applyFont="1" applyBorder="1" applyAlignment="1">
      <alignment wrapText="1"/>
    </xf>
    <xf numFmtId="0" fontId="15" fillId="0" borderId="23" xfId="0" applyFont="1" applyBorder="1" applyAlignment="1">
      <alignment horizontal="center"/>
    </xf>
    <xf numFmtId="4" fontId="15" fillId="0" borderId="23" xfId="0" applyNumberFormat="1" applyFont="1" applyBorder="1"/>
    <xf numFmtId="0" fontId="15" fillId="0" borderId="10" xfId="0" applyFont="1" applyBorder="1" applyAlignment="1">
      <alignment horizontal="left"/>
    </xf>
    <xf numFmtId="4" fontId="15" fillId="0" borderId="39" xfId="0" applyNumberFormat="1" applyFont="1" applyBorder="1"/>
    <xf numFmtId="4" fontId="15" fillId="0" borderId="38" xfId="0" applyNumberFormat="1" applyFont="1" applyBorder="1"/>
    <xf numFmtId="0" fontId="15" fillId="0" borderId="22" xfId="0" applyFont="1" applyBorder="1"/>
    <xf numFmtId="2" fontId="15" fillId="0" borderId="23" xfId="0" applyNumberFormat="1" applyFont="1" applyBorder="1"/>
    <xf numFmtId="4" fontId="14" fillId="2" borderId="1" xfId="0" applyNumberFormat="1" applyFont="1" applyFill="1" applyBorder="1"/>
    <xf numFmtId="4" fontId="14" fillId="2" borderId="11" xfId="0" applyNumberFormat="1" applyFont="1" applyFill="1" applyBorder="1"/>
    <xf numFmtId="4" fontId="14" fillId="2" borderId="4" xfId="0" applyNumberFormat="1" applyFont="1" applyFill="1" applyBorder="1"/>
    <xf numFmtId="4" fontId="14" fillId="2" borderId="13" xfId="0" applyNumberFormat="1" applyFont="1" applyFill="1" applyBorder="1"/>
    <xf numFmtId="4" fontId="14" fillId="2" borderId="37" xfId="0" applyNumberFormat="1" applyFont="1" applyFill="1" applyBorder="1"/>
    <xf numFmtId="4" fontId="14" fillId="2" borderId="23" xfId="0" applyNumberFormat="1" applyFont="1" applyFill="1" applyBorder="1"/>
    <xf numFmtId="2" fontId="14" fillId="2" borderId="23" xfId="0" applyNumberFormat="1" applyFont="1" applyFill="1" applyBorder="1"/>
    <xf numFmtId="4" fontId="1" fillId="3" borderId="7" xfId="0" applyNumberFormat="1" applyFont="1" applyFill="1" applyBorder="1" applyAlignment="1">
      <alignment wrapText="1"/>
    </xf>
    <xf numFmtId="4" fontId="1" fillId="3" borderId="7" xfId="0" applyNumberFormat="1" applyFont="1" applyFill="1" applyBorder="1"/>
    <xf numFmtId="3" fontId="1" fillId="3" borderId="9" xfId="0" applyNumberFormat="1" applyFont="1" applyFill="1" applyBorder="1" applyAlignment="1">
      <alignment wrapText="1"/>
    </xf>
    <xf numFmtId="4" fontId="6" fillId="3" borderId="1" xfId="0" applyNumberFormat="1" applyFont="1" applyFill="1" applyBorder="1" applyAlignment="1">
      <alignment wrapText="1"/>
    </xf>
    <xf numFmtId="3" fontId="6" fillId="3" borderId="4" xfId="0" applyNumberFormat="1" applyFont="1" applyFill="1" applyBorder="1" applyAlignment="1">
      <alignment wrapText="1"/>
    </xf>
    <xf numFmtId="3" fontId="6" fillId="3" borderId="0" xfId="0" applyNumberFormat="1" applyFont="1" applyFill="1" applyAlignment="1">
      <alignment wrapText="1"/>
    </xf>
    <xf numFmtId="4" fontId="6" fillId="3" borderId="1" xfId="0" applyNumberFormat="1" applyFont="1" applyFill="1" applyBorder="1"/>
    <xf numFmtId="4" fontId="1" fillId="3" borderId="1" xfId="0" applyNumberFormat="1" applyFont="1" applyFill="1" applyBorder="1"/>
    <xf numFmtId="4" fontId="3" fillId="3" borderId="1" xfId="0" applyNumberFormat="1" applyFont="1" applyFill="1" applyBorder="1"/>
    <xf numFmtId="3" fontId="3" fillId="3" borderId="4" xfId="0" applyNumberFormat="1" applyFont="1" applyFill="1" applyBorder="1" applyAlignment="1">
      <alignment wrapText="1"/>
    </xf>
    <xf numFmtId="4" fontId="1" fillId="3" borderId="11" xfId="0" applyNumberFormat="1" applyFont="1" applyFill="1" applyBorder="1" applyAlignment="1">
      <alignment wrapText="1"/>
    </xf>
    <xf numFmtId="3" fontId="16" fillId="0" borderId="3" xfId="0" applyNumberFormat="1" applyFont="1" applyBorder="1" applyAlignment="1">
      <alignment wrapText="1"/>
    </xf>
    <xf numFmtId="0" fontId="16" fillId="0" borderId="3" xfId="0" applyFont="1" applyBorder="1"/>
    <xf numFmtId="0" fontId="17" fillId="0" borderId="0" xfId="0" applyFont="1" applyAlignment="1">
      <alignment horizontal="right" vertical="center" wrapText="1"/>
    </xf>
    <xf numFmtId="0" fontId="17" fillId="0" borderId="0" xfId="0" applyFont="1" applyAlignment="1">
      <alignment vertical="center" wrapText="1"/>
    </xf>
    <xf numFmtId="1" fontId="18" fillId="0" borderId="0" xfId="0" applyNumberFormat="1" applyFont="1"/>
    <xf numFmtId="0" fontId="18" fillId="0" borderId="0" xfId="0" applyFont="1" applyAlignment="1">
      <alignment wrapText="1"/>
    </xf>
    <xf numFmtId="0" fontId="19" fillId="3" borderId="0" xfId="0" applyFont="1" applyFill="1" applyAlignment="1">
      <alignment wrapText="1"/>
    </xf>
    <xf numFmtId="0" fontId="20" fillId="3" borderId="0" xfId="0" applyFont="1" applyFill="1" applyAlignment="1">
      <alignment wrapText="1"/>
    </xf>
    <xf numFmtId="4" fontId="18" fillId="3" borderId="0" xfId="0" applyNumberFormat="1" applyFont="1" applyFill="1" applyAlignment="1">
      <alignment wrapText="1"/>
    </xf>
    <xf numFmtId="4" fontId="19" fillId="3" borderId="0" xfId="0" applyNumberFormat="1" applyFont="1" applyFill="1"/>
    <xf numFmtId="0" fontId="18" fillId="3" borderId="0" xfId="0" applyFont="1" applyFill="1" applyAlignment="1">
      <alignment wrapText="1"/>
    </xf>
    <xf numFmtId="3" fontId="19" fillId="0" borderId="0" xfId="0" applyNumberFormat="1" applyFont="1"/>
    <xf numFmtId="4" fontId="19" fillId="3" borderId="0" xfId="0" applyNumberFormat="1" applyFont="1" applyFill="1" applyAlignment="1">
      <alignment wrapText="1"/>
    </xf>
    <xf numFmtId="4" fontId="18" fillId="0" borderId="0" xfId="0" applyNumberFormat="1" applyFont="1"/>
    <xf numFmtId="3" fontId="18" fillId="0" borderId="0" xfId="0" applyNumberFormat="1" applyFont="1"/>
    <xf numFmtId="4" fontId="18" fillId="0" borderId="0" xfId="0" applyNumberFormat="1" applyFont="1" applyAlignment="1">
      <alignment wrapText="1"/>
    </xf>
    <xf numFmtId="3" fontId="18" fillId="0" borderId="0" xfId="0" applyNumberFormat="1" applyFont="1" applyAlignment="1">
      <alignment wrapText="1"/>
    </xf>
    <xf numFmtId="0" fontId="18" fillId="0" borderId="0" xfId="0" applyFont="1"/>
    <xf numFmtId="0" fontId="3" fillId="2" borderId="10" xfId="0" applyFont="1" applyFill="1" applyBorder="1"/>
    <xf numFmtId="0" fontId="3" fillId="2" borderId="10" xfId="0" applyFont="1" applyFill="1" applyBorder="1" applyAlignment="1">
      <alignment wrapText="1"/>
    </xf>
    <xf numFmtId="0" fontId="3" fillId="2" borderId="11" xfId="0" applyFont="1" applyFill="1" applyBorder="1" applyAlignment="1">
      <alignment wrapText="1"/>
    </xf>
    <xf numFmtId="0" fontId="3" fillId="3" borderId="14" xfId="0" applyFont="1" applyFill="1" applyBorder="1" applyAlignment="1">
      <alignment wrapText="1"/>
    </xf>
    <xf numFmtId="0" fontId="3" fillId="3" borderId="15" xfId="0" applyFont="1" applyFill="1" applyBorder="1" applyAlignment="1">
      <alignment wrapText="1"/>
    </xf>
    <xf numFmtId="0" fontId="6" fillId="3" borderId="39" xfId="0" applyFont="1" applyFill="1" applyBorder="1" applyAlignment="1">
      <alignment wrapText="1"/>
    </xf>
    <xf numFmtId="0" fontId="6" fillId="3" borderId="23" xfId="0" applyFont="1" applyFill="1" applyBorder="1" applyAlignment="1">
      <alignment wrapText="1"/>
    </xf>
    <xf numFmtId="0" fontId="3" fillId="3" borderId="5" xfId="0" applyFont="1" applyFill="1" applyBorder="1" applyAlignment="1">
      <alignment wrapText="1"/>
    </xf>
    <xf numFmtId="0" fontId="1" fillId="3" borderId="39" xfId="0" applyFont="1" applyFill="1" applyBorder="1" applyAlignment="1">
      <alignment wrapText="1"/>
    </xf>
    <xf numFmtId="0" fontId="3" fillId="3" borderId="3" xfId="0" applyFont="1" applyFill="1" applyBorder="1" applyAlignment="1">
      <alignment wrapText="1"/>
    </xf>
    <xf numFmtId="0" fontId="3" fillId="3" borderId="1" xfId="0" applyFont="1" applyFill="1" applyBorder="1" applyAlignment="1">
      <alignment wrapText="1"/>
    </xf>
    <xf numFmtId="0" fontId="7" fillId="3" borderId="3" xfId="0" applyFont="1" applyFill="1" applyBorder="1" applyAlignment="1">
      <alignment wrapText="1"/>
    </xf>
    <xf numFmtId="0" fontId="6" fillId="3" borderId="1" xfId="0" applyFont="1" applyFill="1" applyBorder="1" applyAlignment="1">
      <alignment wrapText="1"/>
    </xf>
    <xf numFmtId="0" fontId="3" fillId="3" borderId="6" xfId="0" applyFont="1" applyFill="1" applyBorder="1" applyAlignment="1">
      <alignment wrapText="1"/>
    </xf>
    <xf numFmtId="0" fontId="3" fillId="3" borderId="10" xfId="0" applyFont="1" applyFill="1" applyBorder="1" applyAlignment="1">
      <alignment wrapText="1"/>
    </xf>
    <xf numFmtId="0" fontId="9" fillId="3" borderId="11" xfId="0" applyFont="1" applyFill="1" applyBorder="1" applyAlignment="1">
      <alignment wrapText="1"/>
    </xf>
    <xf numFmtId="4" fontId="3" fillId="2" borderId="1" xfId="0" applyNumberFormat="1" applyFont="1" applyFill="1" applyBorder="1"/>
    <xf numFmtId="0" fontId="1" fillId="3" borderId="1" xfId="0" applyFont="1" applyFill="1" applyBorder="1" applyAlignment="1">
      <alignment wrapText="1"/>
    </xf>
    <xf numFmtId="1" fontId="1" fillId="0" borderId="1" xfId="0" applyNumberFormat="1" applyFont="1" applyBorder="1" applyAlignment="1">
      <alignment wrapText="1"/>
    </xf>
    <xf numFmtId="0" fontId="1" fillId="3" borderId="13" xfId="0" applyFont="1" applyFill="1" applyBorder="1" applyAlignment="1">
      <alignment wrapText="1"/>
    </xf>
    <xf numFmtId="4" fontId="1" fillId="2" borderId="1" xfId="0" applyNumberFormat="1" applyFont="1" applyFill="1" applyBorder="1" applyAlignment="1">
      <alignment textRotation="90" wrapText="1"/>
    </xf>
    <xf numFmtId="4" fontId="3" fillId="2" borderId="1" xfId="0" applyNumberFormat="1" applyFont="1" applyFill="1" applyBorder="1" applyAlignment="1">
      <alignment horizontal="center" textRotation="90"/>
    </xf>
    <xf numFmtId="0" fontId="1" fillId="3" borderId="4" xfId="0" applyFont="1" applyFill="1" applyBorder="1" applyAlignment="1">
      <alignment wrapText="1"/>
    </xf>
    <xf numFmtId="1" fontId="1" fillId="2" borderId="1" xfId="0" applyNumberFormat="1" applyFont="1" applyFill="1" applyBorder="1" applyAlignment="1">
      <alignment horizontal="right" textRotation="90" wrapText="1"/>
    </xf>
    <xf numFmtId="4" fontId="3" fillId="2" borderId="1" xfId="0" applyNumberFormat="1" applyFont="1" applyFill="1" applyBorder="1" applyAlignment="1">
      <alignment horizontal="right" textRotation="90"/>
    </xf>
    <xf numFmtId="0" fontId="1" fillId="0" borderId="10" xfId="0" applyFont="1" applyBorder="1" applyAlignment="1">
      <alignment wrapText="1"/>
    </xf>
    <xf numFmtId="2" fontId="1" fillId="0" borderId="11" xfId="0" applyNumberFormat="1" applyFont="1" applyBorder="1" applyAlignment="1">
      <alignment horizontal="right" wrapText="1"/>
    </xf>
    <xf numFmtId="0" fontId="1" fillId="0" borderId="11" xfId="0" applyFont="1" applyBorder="1" applyAlignment="1">
      <alignment horizontal="right" wrapText="1"/>
    </xf>
    <xf numFmtId="2" fontId="3" fillId="2" borderId="11" xfId="0" applyNumberFormat="1" applyFont="1" applyFill="1" applyBorder="1" applyAlignment="1">
      <alignment horizontal="right" wrapText="1"/>
    </xf>
    <xf numFmtId="4" fontId="3" fillId="2" borderId="11" xfId="0" applyNumberFormat="1" applyFont="1" applyFill="1" applyBorder="1" applyAlignment="1">
      <alignment horizontal="right" wrapText="1"/>
    </xf>
    <xf numFmtId="2" fontId="1" fillId="2" borderId="30" xfId="0" applyNumberFormat="1" applyFont="1" applyFill="1" applyBorder="1"/>
    <xf numFmtId="0" fontId="7" fillId="3" borderId="10" xfId="0" applyFont="1" applyFill="1" applyBorder="1" applyAlignment="1">
      <alignment wrapText="1"/>
    </xf>
    <xf numFmtId="0" fontId="6" fillId="3" borderId="11" xfId="0" applyFont="1" applyFill="1" applyBorder="1" applyAlignment="1">
      <alignment wrapText="1"/>
    </xf>
    <xf numFmtId="4" fontId="6" fillId="3" borderId="11" xfId="0" applyNumberFormat="1" applyFont="1" applyFill="1" applyBorder="1"/>
    <xf numFmtId="3" fontId="6" fillId="3" borderId="13" xfId="0" applyNumberFormat="1" applyFont="1" applyFill="1" applyBorder="1" applyAlignment="1">
      <alignment wrapText="1"/>
    </xf>
    <xf numFmtId="4" fontId="3" fillId="2" borderId="7" xfId="0" applyNumberFormat="1" applyFont="1" applyFill="1" applyBorder="1" applyAlignment="1">
      <alignment horizontal="center" wrapText="1"/>
    </xf>
    <xf numFmtId="4" fontId="3" fillId="2" borderId="8" xfId="0" applyNumberFormat="1" applyFont="1" applyFill="1" applyBorder="1" applyAlignment="1">
      <alignment horizontal="center" wrapText="1"/>
    </xf>
    <xf numFmtId="3" fontId="19" fillId="3" borderId="3" xfId="0" applyNumberFormat="1" applyFont="1" applyFill="1" applyBorder="1" applyAlignment="1">
      <alignment horizontal="left" wrapText="1"/>
    </xf>
    <xf numFmtId="3" fontId="19" fillId="3" borderId="4" xfId="0" applyNumberFormat="1" applyFont="1" applyFill="1" applyBorder="1" applyAlignment="1">
      <alignment horizontal="left" wrapText="1"/>
    </xf>
    <xf numFmtId="3" fontId="19" fillId="3" borderId="10" xfId="0" applyNumberFormat="1" applyFont="1" applyFill="1" applyBorder="1" applyAlignment="1">
      <alignment horizontal="left" wrapText="1"/>
    </xf>
    <xf numFmtId="3" fontId="19" fillId="3" borderId="13" xfId="0" applyNumberFormat="1" applyFont="1" applyFill="1" applyBorder="1" applyAlignment="1">
      <alignment horizontal="left" wrapText="1"/>
    </xf>
    <xf numFmtId="0" fontId="3" fillId="2" borderId="2" xfId="0" applyFont="1" applyFill="1" applyBorder="1" applyAlignment="1">
      <alignment horizontal="left" wrapText="1"/>
    </xf>
    <xf numFmtId="0" fontId="3" fillId="2" borderId="20" xfId="0" applyFont="1" applyFill="1" applyBorder="1" applyAlignment="1">
      <alignment horizontal="left" wrapText="1"/>
    </xf>
    <xf numFmtId="3" fontId="19" fillId="3" borderId="6" xfId="0" applyNumberFormat="1" applyFont="1" applyFill="1" applyBorder="1" applyAlignment="1">
      <alignment horizontal="left" wrapText="1"/>
    </xf>
    <xf numFmtId="3" fontId="19" fillId="3" borderId="9" xfId="0" applyNumberFormat="1" applyFont="1" applyFill="1" applyBorder="1" applyAlignment="1">
      <alignment horizontal="left" wrapText="1"/>
    </xf>
    <xf numFmtId="4" fontId="3" fillId="2" borderId="20" xfId="0" applyNumberFormat="1" applyFont="1" applyFill="1" applyBorder="1" applyAlignment="1">
      <alignment horizontal="center" wrapText="1"/>
    </xf>
    <xf numFmtId="0" fontId="3" fillId="2" borderId="18" xfId="0" applyFont="1" applyFill="1" applyBorder="1" applyAlignment="1">
      <alignment horizontal="center" textRotation="90" wrapText="1"/>
    </xf>
    <xf numFmtId="0" fontId="3" fillId="2" borderId="30" xfId="0" applyFont="1" applyFill="1" applyBorder="1" applyAlignment="1">
      <alignment horizontal="center" textRotation="90" wrapText="1"/>
    </xf>
    <xf numFmtId="3" fontId="3" fillId="3" borderId="17" xfId="0" applyNumberFormat="1" applyFont="1" applyFill="1" applyBorder="1" applyAlignment="1">
      <alignment horizontal="left" vertical="center" wrapText="1"/>
    </xf>
    <xf numFmtId="3" fontId="3" fillId="3" borderId="33" xfId="0" applyNumberFormat="1" applyFont="1" applyFill="1" applyBorder="1" applyAlignment="1">
      <alignment horizontal="left" vertical="center" wrapText="1"/>
    </xf>
    <xf numFmtId="0" fontId="3" fillId="2" borderId="19" xfId="0" applyFont="1" applyFill="1" applyBorder="1" applyAlignment="1">
      <alignment horizontal="left"/>
    </xf>
    <xf numFmtId="0" fontId="3" fillId="2" borderId="31" xfId="0" applyFont="1" applyFill="1" applyBorder="1" applyAlignment="1">
      <alignment horizontal="left"/>
    </xf>
    <xf numFmtId="0" fontId="3" fillId="3" borderId="3" xfId="0" applyFont="1" applyFill="1" applyBorder="1" applyAlignment="1">
      <alignment horizontal="left" wrapText="1"/>
    </xf>
    <xf numFmtId="0" fontId="3" fillId="3" borderId="4" xfId="0" applyFont="1" applyFill="1" applyBorder="1" applyAlignment="1">
      <alignment horizontal="left" wrapText="1"/>
    </xf>
    <xf numFmtId="0" fontId="3" fillId="3" borderId="10" xfId="0" applyFont="1" applyFill="1" applyBorder="1" applyAlignment="1">
      <alignment horizontal="left" wrapText="1"/>
    </xf>
    <xf numFmtId="0" fontId="3" fillId="3" borderId="13" xfId="0" applyFont="1" applyFill="1" applyBorder="1" applyAlignment="1">
      <alignment horizontal="left" wrapText="1"/>
    </xf>
    <xf numFmtId="0" fontId="3" fillId="3" borderId="6" xfId="0" applyFont="1" applyFill="1" applyBorder="1" applyAlignment="1">
      <alignment horizontal="left" wrapText="1"/>
    </xf>
    <xf numFmtId="0" fontId="3" fillId="3" borderId="9" xfId="0" applyFont="1" applyFill="1" applyBorder="1" applyAlignment="1">
      <alignment horizontal="left" wrapText="1"/>
    </xf>
    <xf numFmtId="4" fontId="3" fillId="2" borderId="18" xfId="0" applyNumberFormat="1" applyFont="1" applyFill="1" applyBorder="1" applyAlignment="1">
      <alignment horizontal="center" textRotation="90" wrapText="1"/>
    </xf>
    <xf numFmtId="4" fontId="3" fillId="2" borderId="30" xfId="0" applyNumberFormat="1" applyFont="1" applyFill="1" applyBorder="1" applyAlignment="1">
      <alignment horizontal="center" textRotation="90" wrapText="1"/>
    </xf>
    <xf numFmtId="3" fontId="3" fillId="2" borderId="19" xfId="0" applyNumberFormat="1" applyFont="1" applyFill="1" applyBorder="1" applyAlignment="1">
      <alignment horizontal="left"/>
    </xf>
    <xf numFmtId="3" fontId="3" fillId="2" borderId="31" xfId="0" applyNumberFormat="1" applyFont="1" applyFill="1" applyBorder="1" applyAlignment="1">
      <alignment horizontal="left"/>
    </xf>
    <xf numFmtId="0" fontId="7" fillId="3" borderId="17" xfId="0" applyFont="1" applyFill="1" applyBorder="1" applyAlignment="1">
      <alignment horizontal="left" vertical="center" wrapText="1"/>
    </xf>
    <xf numFmtId="0" fontId="7" fillId="3" borderId="33" xfId="0" applyFont="1" applyFill="1" applyBorder="1" applyAlignment="1">
      <alignment horizontal="left" vertical="center" wrapText="1"/>
    </xf>
    <xf numFmtId="3" fontId="3" fillId="3" borderId="3" xfId="0"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4" fontId="3" fillId="2" borderId="7" xfId="0" applyNumberFormat="1" applyFont="1" applyFill="1" applyBorder="1" applyAlignment="1">
      <alignment horizontal="center" textRotation="90" wrapText="1"/>
    </xf>
    <xf numFmtId="4" fontId="3" fillId="2" borderId="1" xfId="0" applyNumberFormat="1" applyFont="1" applyFill="1" applyBorder="1" applyAlignment="1">
      <alignment horizontal="center" textRotation="90" wrapText="1"/>
    </xf>
    <xf numFmtId="0" fontId="3" fillId="2" borderId="9" xfId="0" applyFont="1" applyFill="1" applyBorder="1" applyAlignment="1">
      <alignment horizontal="left"/>
    </xf>
    <xf numFmtId="0" fontId="3" fillId="2" borderId="4" xfId="0" applyFont="1" applyFill="1" applyBorder="1" applyAlignment="1">
      <alignment horizontal="left"/>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12" fillId="2" borderId="9" xfId="0" applyFont="1" applyFill="1" applyBorder="1" applyAlignment="1">
      <alignment horizontal="left" wrapText="1"/>
    </xf>
    <xf numFmtId="0" fontId="12" fillId="2" borderId="4" xfId="0" applyFont="1" applyFill="1" applyBorder="1" applyAlignment="1">
      <alignment horizontal="left" wrapText="1"/>
    </xf>
    <xf numFmtId="4" fontId="3" fillId="2" borderId="7" xfId="0" applyNumberFormat="1" applyFont="1" applyFill="1" applyBorder="1" applyAlignment="1">
      <alignment horizontal="right" textRotation="90" wrapText="1"/>
    </xf>
    <xf numFmtId="4" fontId="3" fillId="2" borderId="1" xfId="0" applyNumberFormat="1" applyFont="1" applyFill="1" applyBorder="1" applyAlignment="1">
      <alignment horizontal="right" textRotation="90" wrapText="1"/>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3" xfId="0" applyFont="1" applyBorder="1" applyAlignment="1">
      <alignment horizontal="left" vertical="top" wrapText="1"/>
    </xf>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1" fillId="2" borderId="41" xfId="0" applyFont="1" applyFill="1" applyBorder="1" applyAlignment="1">
      <alignment horizontal="left"/>
    </xf>
    <xf numFmtId="0" fontId="11" fillId="2" borderId="25" xfId="0" applyFont="1" applyFill="1" applyBorder="1" applyAlignment="1">
      <alignment horizontal="left"/>
    </xf>
    <xf numFmtId="0" fontId="11" fillId="2" borderId="40" xfId="0" applyFont="1" applyFill="1" applyBorder="1" applyAlignment="1">
      <alignment horizontal="left"/>
    </xf>
    <xf numFmtId="0" fontId="11" fillId="4" borderId="41" xfId="0" applyFont="1" applyFill="1" applyBorder="1" applyAlignment="1">
      <alignment horizontal="left"/>
    </xf>
    <xf numFmtId="0" fontId="11" fillId="4" borderId="25" xfId="0" applyFont="1" applyFill="1" applyBorder="1" applyAlignment="1">
      <alignment horizontal="left"/>
    </xf>
    <xf numFmtId="0" fontId="11" fillId="4" borderId="40" xfId="0" applyFont="1" applyFill="1" applyBorder="1" applyAlignment="1">
      <alignment horizontal="left"/>
    </xf>
    <xf numFmtId="0" fontId="11" fillId="2" borderId="41" xfId="0" applyFont="1" applyFill="1" applyBorder="1" applyAlignment="1">
      <alignment horizontal="center"/>
    </xf>
    <xf numFmtId="0" fontId="11" fillId="2" borderId="25" xfId="0" applyFont="1" applyFill="1" applyBorder="1" applyAlignment="1">
      <alignment horizontal="center"/>
    </xf>
    <xf numFmtId="0" fontId="11" fillId="2" borderId="40" xfId="0" applyFont="1" applyFill="1" applyBorder="1" applyAlignment="1">
      <alignment horizontal="center"/>
    </xf>
    <xf numFmtId="0" fontId="11" fillId="4" borderId="41" xfId="0" applyFont="1" applyFill="1" applyBorder="1" applyAlignment="1">
      <alignment horizontal="center"/>
    </xf>
    <xf numFmtId="0" fontId="11" fillId="4" borderId="25" xfId="0" applyFont="1" applyFill="1" applyBorder="1" applyAlignment="1">
      <alignment horizontal="center"/>
    </xf>
    <xf numFmtId="0" fontId="11" fillId="4" borderId="40" xfId="0" applyFont="1" applyFill="1" applyBorder="1" applyAlignment="1">
      <alignment horizontal="center"/>
    </xf>
    <xf numFmtId="4" fontId="3" fillId="2" borderId="7" xfId="0" applyNumberFormat="1" applyFont="1" applyFill="1" applyBorder="1" applyAlignment="1">
      <alignment horizontal="center" vertical="center" wrapText="1"/>
    </xf>
  </cellXfs>
  <cellStyles count="1">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workbookViewId="0">
      <selection activeCell="L5" sqref="A1:L5"/>
    </sheetView>
  </sheetViews>
  <sheetFormatPr baseColWidth="10" defaultRowHeight="11.25" x14ac:dyDescent="0.2"/>
  <cols>
    <col min="1" max="1" width="17.28515625" style="180" customWidth="1"/>
    <col min="2" max="2" width="15.42578125" style="180" customWidth="1"/>
    <col min="3" max="3" width="7.28515625" style="180" customWidth="1"/>
    <col min="4" max="4" width="5.42578125" style="167" bestFit="1" customWidth="1"/>
    <col min="5" max="5" width="5.7109375" style="176" bestFit="1" customWidth="1"/>
    <col min="6" max="6" width="5.42578125" style="180" bestFit="1" customWidth="1"/>
    <col min="7" max="7" width="7" style="176" bestFit="1" customWidth="1"/>
    <col min="8" max="8" width="5.140625" style="180" bestFit="1" customWidth="1"/>
    <col min="9" max="9" width="6.85546875" style="176" bestFit="1" customWidth="1"/>
    <col min="10" max="10" width="5.140625" style="180" bestFit="1" customWidth="1"/>
    <col min="11" max="11" width="6.85546875" style="176" bestFit="1" customWidth="1"/>
    <col min="12" max="12" width="17.28515625" style="180" customWidth="1"/>
    <col min="13" max="13" width="22.85546875" style="180" bestFit="1" customWidth="1"/>
    <col min="14" max="16384" width="11.42578125" style="180"/>
  </cols>
  <sheetData>
    <row r="1" spans="1:12" s="168" customFormat="1" ht="23.25" customHeight="1" x14ac:dyDescent="0.2">
      <c r="A1" s="222" t="s">
        <v>111</v>
      </c>
      <c r="B1" s="223"/>
      <c r="C1" s="227" t="s">
        <v>40</v>
      </c>
      <c r="D1" s="226" t="s">
        <v>10</v>
      </c>
      <c r="E1" s="216"/>
      <c r="F1" s="277" t="s">
        <v>14</v>
      </c>
      <c r="G1" s="277"/>
      <c r="H1" s="277" t="s">
        <v>17</v>
      </c>
      <c r="I1" s="277"/>
      <c r="J1" s="216" t="s">
        <v>11</v>
      </c>
      <c r="K1" s="217"/>
      <c r="L1" s="22"/>
    </row>
    <row r="2" spans="1:12" s="168" customFormat="1" ht="72" customHeight="1" thickBot="1" x14ac:dyDescent="0.25">
      <c r="A2" s="23" t="s">
        <v>2</v>
      </c>
      <c r="B2" s="24" t="s">
        <v>1</v>
      </c>
      <c r="C2" s="228"/>
      <c r="D2" s="25" t="s">
        <v>41</v>
      </c>
      <c r="E2" s="26" t="s">
        <v>5</v>
      </c>
      <c r="F2" s="25" t="s">
        <v>41</v>
      </c>
      <c r="G2" s="26" t="s">
        <v>5</v>
      </c>
      <c r="H2" s="25" t="s">
        <v>41</v>
      </c>
      <c r="I2" s="26" t="s">
        <v>5</v>
      </c>
      <c r="J2" s="25" t="s">
        <v>41</v>
      </c>
      <c r="K2" s="27" t="s">
        <v>5</v>
      </c>
      <c r="L2" s="28" t="s">
        <v>3</v>
      </c>
    </row>
    <row r="3" spans="1:12" s="168" customFormat="1" ht="36.75" thickBot="1" x14ac:dyDescent="0.25">
      <c r="A3" s="29" t="s">
        <v>7</v>
      </c>
      <c r="B3" s="30" t="s">
        <v>94</v>
      </c>
      <c r="C3" s="30">
        <f>17.36+8.36</f>
        <v>25.72</v>
      </c>
      <c r="D3" s="31">
        <v>30</v>
      </c>
      <c r="E3" s="32">
        <f>C3*D3</f>
        <v>771.59999999999991</v>
      </c>
      <c r="F3" s="33">
        <v>60</v>
      </c>
      <c r="G3" s="32">
        <f>C3*F3</f>
        <v>1543.1999999999998</v>
      </c>
      <c r="H3" s="33">
        <v>100</v>
      </c>
      <c r="I3" s="32">
        <f>C3*H3</f>
        <v>2572</v>
      </c>
      <c r="J3" s="33">
        <v>140</v>
      </c>
      <c r="K3" s="32">
        <f>J3*C3</f>
        <v>3600.7999999999997</v>
      </c>
      <c r="L3" s="44" t="s">
        <v>68</v>
      </c>
    </row>
    <row r="4" spans="1:12" s="168" customFormat="1" ht="36.75" customHeight="1" thickBot="1" x14ac:dyDescent="0.25">
      <c r="A4" s="229" t="s">
        <v>13</v>
      </c>
      <c r="B4" s="34" t="s">
        <v>4</v>
      </c>
      <c r="C4" s="34">
        <v>17.36</v>
      </c>
      <c r="D4" s="35">
        <v>50</v>
      </c>
      <c r="E4" s="36">
        <f>C4*D4</f>
        <v>868</v>
      </c>
      <c r="F4" s="37">
        <v>110</v>
      </c>
      <c r="G4" s="36">
        <f>C4*F4</f>
        <v>1909.6</v>
      </c>
      <c r="H4" s="37">
        <v>140</v>
      </c>
      <c r="I4" s="36">
        <f>C4*H4</f>
        <v>2430.4</v>
      </c>
      <c r="J4" s="37">
        <v>200</v>
      </c>
      <c r="K4" s="36">
        <f>J4*C4</f>
        <v>3472</v>
      </c>
      <c r="L4" s="44" t="s">
        <v>68</v>
      </c>
    </row>
    <row r="5" spans="1:12" s="168" customFormat="1" ht="84.75" thickBot="1" x14ac:dyDescent="0.25">
      <c r="A5" s="230"/>
      <c r="B5" s="38" t="s">
        <v>69</v>
      </c>
      <c r="C5" s="38">
        <f>17.36+44.86+18.57</f>
        <v>80.789999999999992</v>
      </c>
      <c r="D5" s="39"/>
      <c r="E5" s="40"/>
      <c r="F5" s="41">
        <v>8</v>
      </c>
      <c r="G5" s="40">
        <f t="shared" ref="G5" si="0">C5*F5</f>
        <v>646.31999999999994</v>
      </c>
      <c r="H5" s="41">
        <v>16</v>
      </c>
      <c r="I5" s="40">
        <f>C5*H5</f>
        <v>1292.6399999999999</v>
      </c>
      <c r="J5" s="41">
        <v>32</v>
      </c>
      <c r="K5" s="40">
        <f>J5*C5</f>
        <v>2585.2799999999997</v>
      </c>
      <c r="L5" s="44" t="s">
        <v>68</v>
      </c>
    </row>
    <row r="6" spans="1:12" s="173" customFormat="1" x14ac:dyDescent="0.2">
      <c r="A6" s="169"/>
      <c r="B6" s="170"/>
      <c r="C6" s="171"/>
      <c r="D6" s="171"/>
      <c r="E6" s="172"/>
      <c r="F6" s="171"/>
      <c r="G6" s="172"/>
      <c r="H6" s="171"/>
      <c r="I6" s="172"/>
      <c r="J6" s="171"/>
      <c r="K6" s="172"/>
    </row>
    <row r="7" spans="1:12" s="173" customFormat="1" x14ac:dyDescent="0.2">
      <c r="A7" s="174"/>
      <c r="B7" s="170"/>
      <c r="C7" s="175"/>
      <c r="D7" s="171"/>
      <c r="E7" s="176"/>
      <c r="F7" s="176"/>
      <c r="G7" s="176"/>
      <c r="H7" s="176"/>
      <c r="I7" s="176"/>
      <c r="J7" s="176"/>
      <c r="K7" s="176"/>
    </row>
    <row r="8" spans="1:12" s="177" customFormat="1" ht="12" thickBot="1" x14ac:dyDescent="0.25">
      <c r="C8" s="178"/>
      <c r="D8" s="176"/>
      <c r="E8" s="176"/>
      <c r="F8" s="176"/>
      <c r="G8" s="176"/>
      <c r="H8" s="176"/>
      <c r="I8" s="176"/>
      <c r="J8" s="176"/>
      <c r="K8" s="176"/>
    </row>
    <row r="9" spans="1:12" s="177" customFormat="1" ht="33" customHeight="1" x14ac:dyDescent="0.2">
      <c r="A9" s="224" t="s">
        <v>107</v>
      </c>
      <c r="B9" s="225"/>
      <c r="C9" s="178"/>
      <c r="D9" s="176"/>
      <c r="F9" s="176"/>
      <c r="G9" s="176"/>
      <c r="H9" s="176"/>
      <c r="I9" s="176"/>
      <c r="J9" s="176"/>
      <c r="K9" s="176"/>
    </row>
    <row r="10" spans="1:12" s="177" customFormat="1" ht="45.75" customHeight="1" x14ac:dyDescent="0.2">
      <c r="A10" s="218" t="s">
        <v>108</v>
      </c>
      <c r="B10" s="219"/>
      <c r="C10" s="178"/>
      <c r="D10" s="178"/>
      <c r="E10" s="178"/>
      <c r="F10" s="178"/>
      <c r="G10" s="178"/>
      <c r="H10" s="176"/>
      <c r="J10" s="176"/>
    </row>
    <row r="11" spans="1:12" s="177" customFormat="1" ht="43.5" customHeight="1" x14ac:dyDescent="0.2">
      <c r="A11" s="218" t="s">
        <v>109</v>
      </c>
      <c r="B11" s="219"/>
      <c r="C11" s="178"/>
      <c r="D11" s="176"/>
      <c r="E11" s="176"/>
      <c r="F11" s="176"/>
      <c r="G11" s="176"/>
      <c r="H11" s="176"/>
      <c r="I11" s="176"/>
      <c r="J11" s="176"/>
      <c r="K11" s="176"/>
    </row>
    <row r="12" spans="1:12" s="179" customFormat="1" ht="36" customHeight="1" thickBot="1" x14ac:dyDescent="0.25">
      <c r="A12" s="220" t="s">
        <v>110</v>
      </c>
      <c r="B12" s="221"/>
      <c r="C12" s="178"/>
      <c r="D12" s="178"/>
      <c r="E12" s="178"/>
      <c r="F12" s="178"/>
      <c r="G12" s="178"/>
      <c r="H12" s="178"/>
      <c r="I12" s="178"/>
      <c r="J12" s="178"/>
      <c r="K12" s="178"/>
    </row>
    <row r="13" spans="1:12" x14ac:dyDescent="0.2">
      <c r="E13" s="167"/>
      <c r="F13" s="167"/>
      <c r="G13" s="167"/>
      <c r="H13" s="167"/>
      <c r="I13" s="167"/>
      <c r="J13" s="167"/>
    </row>
    <row r="14" spans="1:12" x14ac:dyDescent="0.2">
      <c r="E14" s="167"/>
      <c r="F14" s="167"/>
      <c r="G14" s="167"/>
      <c r="H14" s="167"/>
      <c r="I14" s="167"/>
      <c r="J14" s="167"/>
    </row>
    <row r="15" spans="1:12" x14ac:dyDescent="0.2">
      <c r="E15" s="167"/>
      <c r="F15" s="167"/>
      <c r="G15" s="167"/>
      <c r="H15" s="167"/>
      <c r="I15" s="167"/>
      <c r="J15" s="167"/>
    </row>
    <row r="16" spans="1:12" x14ac:dyDescent="0.2">
      <c r="E16" s="167"/>
      <c r="F16" s="167"/>
      <c r="G16" s="167"/>
      <c r="H16" s="167"/>
      <c r="I16" s="167"/>
      <c r="J16" s="167"/>
    </row>
    <row r="17" spans="5:10" x14ac:dyDescent="0.2">
      <c r="E17" s="167"/>
      <c r="F17" s="167"/>
      <c r="G17" s="167"/>
      <c r="H17" s="167"/>
      <c r="I17" s="167"/>
      <c r="J17" s="167"/>
    </row>
    <row r="18" spans="5:10" x14ac:dyDescent="0.2">
      <c r="E18" s="167"/>
      <c r="F18" s="167"/>
      <c r="G18" s="167"/>
      <c r="H18" s="167"/>
      <c r="I18" s="167"/>
      <c r="J18" s="167"/>
    </row>
    <row r="19" spans="5:10" x14ac:dyDescent="0.2">
      <c r="E19" s="167"/>
      <c r="F19" s="167"/>
      <c r="G19" s="167"/>
      <c r="H19" s="167"/>
      <c r="I19" s="167"/>
      <c r="J19" s="167"/>
    </row>
    <row r="20" spans="5:10" x14ac:dyDescent="0.2">
      <c r="E20" s="167"/>
      <c r="F20" s="167"/>
      <c r="G20" s="167"/>
      <c r="H20" s="167"/>
      <c r="I20" s="167"/>
      <c r="J20" s="167"/>
    </row>
    <row r="21" spans="5:10" x14ac:dyDescent="0.2">
      <c r="E21" s="167"/>
      <c r="F21" s="167"/>
      <c r="G21" s="167"/>
      <c r="H21" s="167"/>
      <c r="I21" s="167"/>
      <c r="J21" s="167"/>
    </row>
    <row r="22" spans="5:10" x14ac:dyDescent="0.2">
      <c r="E22" s="167"/>
      <c r="F22" s="167"/>
      <c r="G22" s="167"/>
      <c r="H22" s="167"/>
      <c r="I22" s="167"/>
      <c r="J22" s="167"/>
    </row>
    <row r="23" spans="5:10" x14ac:dyDescent="0.2">
      <c r="E23" s="167"/>
      <c r="F23" s="167"/>
      <c r="G23" s="167"/>
      <c r="H23" s="167"/>
      <c r="I23" s="167"/>
      <c r="J23" s="167"/>
    </row>
    <row r="24" spans="5:10" x14ac:dyDescent="0.2">
      <c r="E24" s="167"/>
      <c r="F24" s="167"/>
      <c r="G24" s="167"/>
      <c r="H24" s="167"/>
      <c r="I24" s="167"/>
      <c r="J24" s="167"/>
    </row>
    <row r="25" spans="5:10" x14ac:dyDescent="0.2">
      <c r="E25" s="167"/>
      <c r="F25" s="167"/>
      <c r="G25" s="167"/>
      <c r="H25" s="167"/>
      <c r="I25" s="167"/>
      <c r="J25" s="167"/>
    </row>
    <row r="26" spans="5:10" x14ac:dyDescent="0.2">
      <c r="E26" s="167"/>
      <c r="F26" s="167"/>
      <c r="G26" s="167"/>
      <c r="H26" s="167"/>
      <c r="I26" s="167"/>
      <c r="J26" s="167"/>
    </row>
    <row r="27" spans="5:10" x14ac:dyDescent="0.2">
      <c r="E27" s="167"/>
      <c r="F27" s="167"/>
      <c r="G27" s="167"/>
      <c r="H27" s="167"/>
      <c r="I27" s="167"/>
      <c r="J27" s="167"/>
    </row>
    <row r="28" spans="5:10" x14ac:dyDescent="0.2">
      <c r="E28" s="167"/>
      <c r="F28" s="167"/>
      <c r="G28" s="167"/>
      <c r="H28" s="167"/>
      <c r="I28" s="167"/>
      <c r="J28" s="167"/>
    </row>
    <row r="29" spans="5:10" x14ac:dyDescent="0.2">
      <c r="E29" s="167"/>
      <c r="F29" s="167"/>
      <c r="G29" s="167"/>
      <c r="H29" s="167"/>
      <c r="I29" s="167"/>
      <c r="J29" s="167"/>
    </row>
    <row r="30" spans="5:10" x14ac:dyDescent="0.2">
      <c r="E30" s="167"/>
      <c r="F30" s="167"/>
      <c r="G30" s="167"/>
      <c r="H30" s="167"/>
      <c r="I30" s="167"/>
      <c r="J30" s="167"/>
    </row>
    <row r="31" spans="5:10" x14ac:dyDescent="0.2">
      <c r="E31" s="167"/>
      <c r="F31" s="167"/>
      <c r="G31" s="167"/>
      <c r="H31" s="167"/>
      <c r="I31" s="167"/>
      <c r="J31" s="167"/>
    </row>
    <row r="32" spans="5:10" x14ac:dyDescent="0.2">
      <c r="E32" s="167"/>
      <c r="F32" s="167"/>
      <c r="G32" s="167"/>
      <c r="H32" s="167"/>
      <c r="I32" s="167"/>
      <c r="J32" s="167"/>
    </row>
  </sheetData>
  <mergeCells count="11">
    <mergeCell ref="H1:I1"/>
    <mergeCell ref="J1:K1"/>
    <mergeCell ref="A10:B10"/>
    <mergeCell ref="A11:B11"/>
    <mergeCell ref="A12:B12"/>
    <mergeCell ref="A1:B1"/>
    <mergeCell ref="A9:B9"/>
    <mergeCell ref="D1:E1"/>
    <mergeCell ref="F1:G1"/>
    <mergeCell ref="C1:C2"/>
    <mergeCell ref="A4:A5"/>
  </mergeCells>
  <pageMargins left="0.19685039370078741" right="0.19685039370078741" top="0.35433070866141736" bottom="0.35433070866141736" header="0.31496062992125984" footer="0.31496062992125984"/>
  <pageSetup paperSize="9" scale="8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
  <sheetViews>
    <sheetView workbookViewId="0">
      <selection activeCell="H9" sqref="H9"/>
    </sheetView>
  </sheetViews>
  <sheetFormatPr baseColWidth="10" defaultRowHeight="15" x14ac:dyDescent="0.25"/>
  <cols>
    <col min="1" max="1" width="22.5703125" customWidth="1"/>
    <col min="2" max="2" width="17.5703125" customWidth="1"/>
    <col min="3" max="3" width="5.42578125" bestFit="1" customWidth="1"/>
    <col min="4" max="4" width="9" style="2" customWidth="1"/>
    <col min="5" max="5" width="8" style="3" customWidth="1"/>
    <col min="6" max="6" width="8.140625" bestFit="1" customWidth="1"/>
    <col min="7" max="7" width="8.85546875" style="3" customWidth="1"/>
    <col min="8" max="8" width="8.140625" bestFit="1" customWidth="1"/>
    <col min="9" max="9" width="8.5703125" style="3" customWidth="1"/>
    <col min="10" max="10" width="9.140625" bestFit="1" customWidth="1"/>
    <col min="11" max="11" width="8.140625" style="3" customWidth="1"/>
    <col min="12" max="12" width="12.85546875" customWidth="1"/>
  </cols>
  <sheetData>
    <row r="1" spans="1:12" s="1" customFormat="1" ht="28.5" customHeight="1" x14ac:dyDescent="0.25">
      <c r="A1" s="222" t="s">
        <v>43</v>
      </c>
      <c r="B1" s="223"/>
      <c r="C1" s="227" t="s">
        <v>40</v>
      </c>
      <c r="D1" s="217" t="s">
        <v>10</v>
      </c>
      <c r="E1" s="226"/>
      <c r="F1" s="217" t="s">
        <v>14</v>
      </c>
      <c r="G1" s="226"/>
      <c r="H1" s="217" t="s">
        <v>17</v>
      </c>
      <c r="I1" s="226"/>
      <c r="J1" s="217" t="s">
        <v>11</v>
      </c>
      <c r="K1" s="226"/>
      <c r="L1" s="231" t="s">
        <v>3</v>
      </c>
    </row>
    <row r="2" spans="1:12" s="1" customFormat="1" ht="66" thickBot="1" x14ac:dyDescent="0.3">
      <c r="A2" s="181" t="s">
        <v>2</v>
      </c>
      <c r="B2" s="24" t="s">
        <v>1</v>
      </c>
      <c r="C2" s="228"/>
      <c r="D2" s="25" t="s">
        <v>41</v>
      </c>
      <c r="E2" s="26" t="s">
        <v>5</v>
      </c>
      <c r="F2" s="25" t="s">
        <v>41</v>
      </c>
      <c r="G2" s="26" t="s">
        <v>5</v>
      </c>
      <c r="H2" s="25" t="s">
        <v>41</v>
      </c>
      <c r="I2" s="26" t="s">
        <v>5</v>
      </c>
      <c r="J2" s="25" t="s">
        <v>41</v>
      </c>
      <c r="K2" s="26" t="s">
        <v>5</v>
      </c>
      <c r="L2" s="232"/>
    </row>
    <row r="3" spans="1:12" ht="43.5" customHeight="1" thickBot="1" x14ac:dyDescent="0.3">
      <c r="A3" s="45" t="s">
        <v>6</v>
      </c>
      <c r="B3" s="30" t="s">
        <v>95</v>
      </c>
      <c r="C3" s="46">
        <f>17.36+8.36</f>
        <v>25.72</v>
      </c>
      <c r="D3" s="47">
        <v>30</v>
      </c>
      <c r="E3" s="48">
        <f>C3*D3</f>
        <v>771.59999999999991</v>
      </c>
      <c r="F3" s="46">
        <v>60</v>
      </c>
      <c r="G3" s="48">
        <f>C3*F3</f>
        <v>1543.1999999999998</v>
      </c>
      <c r="H3" s="46">
        <v>100</v>
      </c>
      <c r="I3" s="48">
        <f>C3*H3</f>
        <v>2572</v>
      </c>
      <c r="J3" s="46">
        <v>140</v>
      </c>
      <c r="K3" s="48">
        <f>J3*C3</f>
        <v>3600.7999999999997</v>
      </c>
      <c r="L3" s="44" t="s">
        <v>68</v>
      </c>
    </row>
    <row r="4" spans="1:12" s="1" customFormat="1" ht="42.75" customHeight="1" thickBot="1" x14ac:dyDescent="0.3">
      <c r="A4" s="49" t="s">
        <v>13</v>
      </c>
      <c r="B4" s="50" t="s">
        <v>4</v>
      </c>
      <c r="C4" s="50">
        <v>17.36</v>
      </c>
      <c r="D4" s="51">
        <v>50</v>
      </c>
      <c r="E4" s="48">
        <f>C4*D4</f>
        <v>868</v>
      </c>
      <c r="F4" s="50">
        <v>110</v>
      </c>
      <c r="G4" s="48">
        <f>C4*F4</f>
        <v>1909.6</v>
      </c>
      <c r="H4" s="50">
        <v>140</v>
      </c>
      <c r="I4" s="48">
        <f>C4*H4</f>
        <v>2430.4</v>
      </c>
      <c r="J4" s="50">
        <v>200</v>
      </c>
      <c r="K4" s="48">
        <f>J4*C4</f>
        <v>3472</v>
      </c>
      <c r="L4" s="44" t="s">
        <v>68</v>
      </c>
    </row>
    <row r="5" spans="1:12" s="15" customFormat="1" x14ac:dyDescent="0.25">
      <c r="A5" s="12"/>
      <c r="B5" s="13"/>
      <c r="C5" s="17"/>
      <c r="D5" s="9"/>
      <c r="E5" s="10"/>
      <c r="F5" s="9"/>
      <c r="G5" s="10"/>
      <c r="H5" s="9"/>
      <c r="I5" s="10"/>
      <c r="J5" s="9"/>
      <c r="K5" s="10"/>
      <c r="L5" s="14"/>
    </row>
    <row r="6" spans="1:12" s="7" customFormat="1" ht="15.75" thickBot="1" x14ac:dyDescent="0.3">
      <c r="C6" s="4"/>
      <c r="D6" s="3"/>
      <c r="E6" s="3"/>
      <c r="F6" s="3"/>
      <c r="G6" s="3"/>
      <c r="H6" s="3"/>
      <c r="I6" s="3"/>
      <c r="J6" s="3"/>
      <c r="K6" s="3"/>
    </row>
    <row r="7" spans="1:12" s="8" customFormat="1" ht="75" customHeight="1" x14ac:dyDescent="0.25">
      <c r="A7" s="54" t="s">
        <v>44</v>
      </c>
      <c r="B7" s="55"/>
      <c r="C7" s="4"/>
      <c r="D7" s="4"/>
      <c r="E7" s="4"/>
      <c r="F7" s="4"/>
      <c r="G7" s="4"/>
      <c r="H7" s="4"/>
      <c r="I7" s="4"/>
      <c r="J7" s="4"/>
      <c r="K7" s="4"/>
    </row>
    <row r="8" spans="1:12" s="8" customFormat="1" ht="84.75" x14ac:dyDescent="0.25">
      <c r="A8" s="56" t="s">
        <v>45</v>
      </c>
      <c r="B8" s="57"/>
      <c r="C8" s="4"/>
      <c r="D8" s="4"/>
      <c r="E8" s="4"/>
      <c r="F8" s="4"/>
      <c r="G8" s="4"/>
      <c r="H8" s="4"/>
      <c r="J8" s="4"/>
    </row>
    <row r="9" spans="1:12" s="8" customFormat="1" ht="84.75" x14ac:dyDescent="0.25">
      <c r="A9" s="56" t="s">
        <v>46</v>
      </c>
      <c r="B9" s="57"/>
      <c r="C9" s="4"/>
      <c r="D9" s="4"/>
      <c r="E9" s="4"/>
      <c r="F9" s="4"/>
      <c r="G9" s="4"/>
      <c r="H9" s="4"/>
      <c r="I9" s="4"/>
      <c r="J9" s="4"/>
      <c r="K9" s="4"/>
    </row>
    <row r="10" spans="1:12" s="8" customFormat="1" ht="75" customHeight="1" thickBot="1" x14ac:dyDescent="0.3">
      <c r="A10" s="58" t="s">
        <v>47</v>
      </c>
      <c r="B10" s="59"/>
      <c r="C10" s="4"/>
      <c r="D10" s="4"/>
      <c r="E10" s="4"/>
      <c r="F10" s="4"/>
      <c r="G10" s="4"/>
      <c r="H10" s="4"/>
      <c r="I10" s="4"/>
      <c r="J10" s="4"/>
      <c r="K10" s="4"/>
    </row>
  </sheetData>
  <mergeCells count="7">
    <mergeCell ref="L1:L2"/>
    <mergeCell ref="A1:B1"/>
    <mergeCell ref="D1:E1"/>
    <mergeCell ref="F1:G1"/>
    <mergeCell ref="H1:I1"/>
    <mergeCell ref="J1:K1"/>
    <mergeCell ref="C1:C2"/>
  </mergeCells>
  <pageMargins left="0.2" right="0.2" top="0.42" bottom="0.34"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workbookViewId="0">
      <selection activeCell="B12" sqref="B12"/>
    </sheetView>
  </sheetViews>
  <sheetFormatPr baseColWidth="10" defaultRowHeight="12" x14ac:dyDescent="0.2"/>
  <cols>
    <col min="1" max="1" width="19.5703125" style="80" customWidth="1"/>
    <col min="2" max="2" width="18.42578125" style="80" customWidth="1"/>
    <col min="3" max="3" width="7.28515625" style="67" customWidth="1"/>
    <col min="4" max="6" width="5.7109375" style="70" bestFit="1" customWidth="1"/>
    <col min="7" max="7" width="7" style="70" bestFit="1" customWidth="1"/>
    <col min="8" max="8" width="5.7109375" style="70" bestFit="1" customWidth="1"/>
    <col min="9" max="11" width="7" style="70" bestFit="1" customWidth="1"/>
    <col min="12" max="12" width="23" style="69" customWidth="1"/>
    <col min="13" max="16384" width="11.42578125" style="69"/>
  </cols>
  <sheetData>
    <row r="1" spans="1:12" s="60" customFormat="1" ht="27.75" customHeight="1" x14ac:dyDescent="0.2">
      <c r="A1" s="222" t="s">
        <v>51</v>
      </c>
      <c r="B1" s="223"/>
      <c r="C1" s="239" t="s">
        <v>40</v>
      </c>
      <c r="D1" s="216" t="s">
        <v>10</v>
      </c>
      <c r="E1" s="216"/>
      <c r="F1" s="216" t="s">
        <v>14</v>
      </c>
      <c r="G1" s="216"/>
      <c r="H1" s="216" t="s">
        <v>17</v>
      </c>
      <c r="I1" s="216"/>
      <c r="J1" s="216" t="s">
        <v>11</v>
      </c>
      <c r="K1" s="216"/>
      <c r="L1" s="241" t="s">
        <v>3</v>
      </c>
    </row>
    <row r="2" spans="1:12" s="60" customFormat="1" ht="66" thickBot="1" x14ac:dyDescent="0.25">
      <c r="A2" s="182" t="s">
        <v>2</v>
      </c>
      <c r="B2" s="183" t="s">
        <v>1</v>
      </c>
      <c r="C2" s="240"/>
      <c r="D2" s="25" t="s">
        <v>41</v>
      </c>
      <c r="E2" s="26" t="s">
        <v>5</v>
      </c>
      <c r="F2" s="25" t="s">
        <v>41</v>
      </c>
      <c r="G2" s="26" t="s">
        <v>5</v>
      </c>
      <c r="H2" s="25" t="s">
        <v>41</v>
      </c>
      <c r="I2" s="26" t="s">
        <v>5</v>
      </c>
      <c r="J2" s="25" t="s">
        <v>41</v>
      </c>
      <c r="K2" s="26" t="s">
        <v>5</v>
      </c>
      <c r="L2" s="242"/>
    </row>
    <row r="3" spans="1:12" s="61" customFormat="1" ht="36.75" thickBot="1" x14ac:dyDescent="0.25">
      <c r="A3" s="184" t="s">
        <v>52</v>
      </c>
      <c r="B3" s="185"/>
      <c r="C3" s="73"/>
      <c r="D3" s="74"/>
      <c r="E3" s="48">
        <f>(E4+E5)/2</f>
        <v>780.75</v>
      </c>
      <c r="F3" s="74"/>
      <c r="G3" s="48">
        <f>(G4+G5)/2</f>
        <v>1561.5</v>
      </c>
      <c r="H3" s="74"/>
      <c r="I3" s="48">
        <f>(I4+I5)/2</f>
        <v>2458.3000000000002</v>
      </c>
      <c r="J3" s="74"/>
      <c r="K3" s="48">
        <f>(K4+K5)/2</f>
        <v>3355.1</v>
      </c>
      <c r="L3" s="16"/>
    </row>
    <row r="4" spans="1:12" s="6" customFormat="1" ht="36.75" thickBot="1" x14ac:dyDescent="0.25">
      <c r="A4" s="243" t="s">
        <v>0</v>
      </c>
      <c r="B4" s="186" t="s">
        <v>96</v>
      </c>
      <c r="C4" s="71">
        <f>17.36+5.85</f>
        <v>23.21</v>
      </c>
      <c r="D4" s="72">
        <v>30</v>
      </c>
      <c r="E4" s="72">
        <f>C4*D4</f>
        <v>696.30000000000007</v>
      </c>
      <c r="F4" s="72">
        <v>60</v>
      </c>
      <c r="G4" s="72">
        <f>C4*F4</f>
        <v>1392.6000000000001</v>
      </c>
      <c r="H4" s="72">
        <v>100</v>
      </c>
      <c r="I4" s="72">
        <f>C4*H4</f>
        <v>2321</v>
      </c>
      <c r="J4" s="72">
        <v>140</v>
      </c>
      <c r="K4" s="72">
        <f>J4*C4</f>
        <v>3249.4</v>
      </c>
      <c r="L4" s="44" t="s">
        <v>68</v>
      </c>
    </row>
    <row r="5" spans="1:12" s="6" customFormat="1" ht="36.75" thickBot="1" x14ac:dyDescent="0.25">
      <c r="A5" s="244"/>
      <c r="B5" s="187" t="s">
        <v>97</v>
      </c>
      <c r="C5" s="71">
        <f>17.36+4.27</f>
        <v>21.63</v>
      </c>
      <c r="D5" s="75">
        <v>40</v>
      </c>
      <c r="E5" s="75">
        <f>C5*D5</f>
        <v>865.19999999999993</v>
      </c>
      <c r="F5" s="75">
        <v>80</v>
      </c>
      <c r="G5" s="75">
        <f>C5*F5</f>
        <v>1730.3999999999999</v>
      </c>
      <c r="H5" s="75">
        <v>120</v>
      </c>
      <c r="I5" s="75">
        <f>C5*H5</f>
        <v>2595.6</v>
      </c>
      <c r="J5" s="75">
        <v>160</v>
      </c>
      <c r="K5" s="75">
        <f>J5*C5</f>
        <v>3460.7999999999997</v>
      </c>
      <c r="L5" s="44" t="s">
        <v>68</v>
      </c>
    </row>
    <row r="6" spans="1:12" s="61" customFormat="1" ht="36.75" thickBot="1" x14ac:dyDescent="0.25">
      <c r="A6" s="184" t="s">
        <v>13</v>
      </c>
      <c r="B6" s="50" t="s">
        <v>85</v>
      </c>
      <c r="C6" s="73">
        <v>17.36</v>
      </c>
      <c r="D6" s="74">
        <v>50</v>
      </c>
      <c r="E6" s="48">
        <f>C6*D6</f>
        <v>868</v>
      </c>
      <c r="F6" s="74">
        <v>110</v>
      </c>
      <c r="G6" s="48">
        <f>C6*F6</f>
        <v>1909.6</v>
      </c>
      <c r="H6" s="74">
        <v>140</v>
      </c>
      <c r="I6" s="48">
        <f>C6*H6</f>
        <v>2430.4</v>
      </c>
      <c r="J6" s="74">
        <v>200</v>
      </c>
      <c r="K6" s="48">
        <f>J6*C6</f>
        <v>3472</v>
      </c>
      <c r="L6" s="44" t="s">
        <v>68</v>
      </c>
    </row>
    <row r="7" spans="1:12" s="62" customFormat="1" ht="24.75" thickBot="1" x14ac:dyDescent="0.25">
      <c r="A7" s="188" t="s">
        <v>15</v>
      </c>
      <c r="B7" s="189" t="s">
        <v>83</v>
      </c>
      <c r="C7" s="76">
        <v>17.36</v>
      </c>
      <c r="D7" s="76">
        <v>1</v>
      </c>
      <c r="E7" s="77">
        <f>C7*D7</f>
        <v>17.36</v>
      </c>
      <c r="F7" s="76">
        <v>2</v>
      </c>
      <c r="G7" s="77">
        <f>C7*F7</f>
        <v>34.72</v>
      </c>
      <c r="H7" s="76">
        <v>4</v>
      </c>
      <c r="I7" s="77">
        <f>C7*H7</f>
        <v>69.44</v>
      </c>
      <c r="J7" s="76">
        <v>6</v>
      </c>
      <c r="K7" s="77">
        <f>J7*C7</f>
        <v>104.16</v>
      </c>
      <c r="L7" s="44" t="s">
        <v>68</v>
      </c>
    </row>
    <row r="8" spans="1:12" s="61" customFormat="1" ht="24" x14ac:dyDescent="0.2">
      <c r="A8" s="190" t="s">
        <v>53</v>
      </c>
      <c r="B8" s="191" t="s">
        <v>84</v>
      </c>
      <c r="C8" s="159">
        <f>AVERAGE(C9:C10)</f>
        <v>0.69</v>
      </c>
      <c r="D8" s="160"/>
      <c r="E8" s="197">
        <f>AVERAGE(E9:E10)</f>
        <v>108.60000000000001</v>
      </c>
      <c r="F8" s="159"/>
      <c r="G8" s="197">
        <f>AVERAGE(G9:G10)</f>
        <v>217.20000000000002</v>
      </c>
      <c r="H8" s="159"/>
      <c r="I8" s="197">
        <f>AVERAGE(I9:I10)</f>
        <v>289.60000000000002</v>
      </c>
      <c r="J8" s="159"/>
      <c r="K8" s="197">
        <f>AVERAGE(K9:K10)</f>
        <v>362</v>
      </c>
      <c r="L8" s="161"/>
    </row>
    <row r="9" spans="1:12" s="157" customFormat="1" ht="36" x14ac:dyDescent="0.2">
      <c r="A9" s="192" t="s">
        <v>8</v>
      </c>
      <c r="B9" s="193" t="s">
        <v>99</v>
      </c>
      <c r="C9" s="155">
        <f>14/25</f>
        <v>0.56000000000000005</v>
      </c>
      <c r="D9" s="155">
        <v>300</v>
      </c>
      <c r="E9" s="155">
        <f>D9*C9</f>
        <v>168.00000000000003</v>
      </c>
      <c r="F9" s="155">
        <v>600</v>
      </c>
      <c r="G9" s="155">
        <f>F9*C9</f>
        <v>336.00000000000006</v>
      </c>
      <c r="H9" s="155">
        <v>800</v>
      </c>
      <c r="I9" s="155">
        <f>H9*C9</f>
        <v>448.00000000000006</v>
      </c>
      <c r="J9" s="155">
        <v>1000</v>
      </c>
      <c r="K9" s="155">
        <f>C9*J9</f>
        <v>560</v>
      </c>
      <c r="L9" s="156" t="s">
        <v>78</v>
      </c>
    </row>
    <row r="10" spans="1:12" s="6" customFormat="1" ht="36.75" thickBot="1" x14ac:dyDescent="0.25">
      <c r="A10" s="192" t="s">
        <v>9</v>
      </c>
      <c r="B10" s="193" t="s">
        <v>98</v>
      </c>
      <c r="C10" s="158">
        <f>41/50</f>
        <v>0.82</v>
      </c>
      <c r="D10" s="158">
        <v>60</v>
      </c>
      <c r="E10" s="158">
        <f>D10*C10</f>
        <v>49.199999999999996</v>
      </c>
      <c r="F10" s="158">
        <v>120</v>
      </c>
      <c r="G10" s="158">
        <f>F10*C10</f>
        <v>98.399999999999991</v>
      </c>
      <c r="H10" s="158">
        <v>160</v>
      </c>
      <c r="I10" s="158">
        <f>H10*C10</f>
        <v>131.19999999999999</v>
      </c>
      <c r="J10" s="158">
        <v>200</v>
      </c>
      <c r="K10" s="158">
        <f>C10*J10</f>
        <v>164</v>
      </c>
      <c r="L10" s="156" t="s">
        <v>78</v>
      </c>
    </row>
    <row r="11" spans="1:12" s="63" customFormat="1" ht="36" x14ac:dyDescent="0.2">
      <c r="A11" s="194" t="s">
        <v>16</v>
      </c>
      <c r="B11" s="34" t="s">
        <v>12</v>
      </c>
      <c r="C11" s="152">
        <v>17.36</v>
      </c>
      <c r="D11" s="153">
        <v>2</v>
      </c>
      <c r="E11" s="52">
        <f>C11*D11</f>
        <v>34.72</v>
      </c>
      <c r="F11" s="153">
        <v>4</v>
      </c>
      <c r="G11" s="52">
        <f>C11*F11</f>
        <v>69.44</v>
      </c>
      <c r="H11" s="153">
        <v>6</v>
      </c>
      <c r="I11" s="52">
        <f>C11*H11</f>
        <v>104.16</v>
      </c>
      <c r="J11" s="153">
        <v>8</v>
      </c>
      <c r="K11" s="52">
        <f>J11*C11</f>
        <v>138.88</v>
      </c>
      <c r="L11" s="154" t="s">
        <v>36</v>
      </c>
    </row>
    <row r="12" spans="1:12" s="43" customFormat="1" ht="84.75" thickBot="1" x14ac:dyDescent="0.25">
      <c r="A12" s="195" t="s">
        <v>42</v>
      </c>
      <c r="B12" s="196" t="s">
        <v>100</v>
      </c>
      <c r="C12" s="162">
        <v>9.43</v>
      </c>
      <c r="D12" s="162">
        <v>25</v>
      </c>
      <c r="E12" s="53">
        <f>D12*C12</f>
        <v>235.75</v>
      </c>
      <c r="F12" s="162">
        <v>50</v>
      </c>
      <c r="G12" s="53">
        <f>F12*C12</f>
        <v>471.5</v>
      </c>
      <c r="H12" s="162">
        <v>65</v>
      </c>
      <c r="I12" s="53">
        <f>H12*C12</f>
        <v>612.94999999999993</v>
      </c>
      <c r="J12" s="162">
        <v>80</v>
      </c>
      <c r="K12" s="53">
        <f>C12*J12</f>
        <v>754.4</v>
      </c>
      <c r="L12" s="44" t="s">
        <v>79</v>
      </c>
    </row>
    <row r="13" spans="1:12" s="43" customFormat="1" x14ac:dyDescent="0.2">
      <c r="A13" s="64"/>
      <c r="B13" s="65"/>
      <c r="C13" s="66"/>
      <c r="D13" s="67"/>
      <c r="E13" s="68"/>
      <c r="F13" s="67"/>
      <c r="G13" s="68"/>
      <c r="H13" s="67"/>
      <c r="I13" s="68"/>
      <c r="J13" s="67"/>
      <c r="K13" s="68"/>
    </row>
    <row r="14" spans="1:12" ht="12.75" thickBot="1" x14ac:dyDescent="0.25"/>
    <row r="15" spans="1:12" x14ac:dyDescent="0.2">
      <c r="A15" s="237" t="s">
        <v>48</v>
      </c>
      <c r="B15" s="238"/>
      <c r="E15" s="69"/>
    </row>
    <row r="16" spans="1:12" ht="29.25" customHeight="1" x14ac:dyDescent="0.2">
      <c r="A16" s="233" t="s">
        <v>49</v>
      </c>
      <c r="B16" s="234"/>
      <c r="D16" s="67"/>
      <c r="F16" s="67"/>
      <c r="G16" s="67"/>
      <c r="H16" s="67"/>
      <c r="I16" s="67"/>
      <c r="K16" s="69"/>
    </row>
    <row r="17" spans="1:11" ht="34.5" customHeight="1" x14ac:dyDescent="0.2">
      <c r="A17" s="233" t="s">
        <v>50</v>
      </c>
      <c r="B17" s="234"/>
    </row>
    <row r="18" spans="1:11" s="60" customFormat="1" ht="30.75" customHeight="1" thickBot="1" x14ac:dyDescent="0.25">
      <c r="A18" s="235" t="s">
        <v>54</v>
      </c>
      <c r="B18" s="236"/>
      <c r="C18" s="67"/>
      <c r="D18" s="67"/>
      <c r="F18" s="67"/>
      <c r="G18" s="67"/>
      <c r="H18" s="67"/>
      <c r="I18" s="67"/>
      <c r="J18" s="67"/>
      <c r="K18" s="67"/>
    </row>
    <row r="19" spans="1:11" s="60" customFormat="1" x14ac:dyDescent="0.2">
      <c r="A19" s="80"/>
      <c r="B19" s="80"/>
      <c r="C19" s="67"/>
      <c r="D19" s="67"/>
      <c r="F19" s="67"/>
      <c r="G19" s="67"/>
      <c r="H19" s="67"/>
      <c r="I19" s="67"/>
      <c r="J19" s="67"/>
      <c r="K19" s="67"/>
    </row>
    <row r="20" spans="1:11" s="60" customFormat="1" x14ac:dyDescent="0.2">
      <c r="A20" s="80"/>
      <c r="B20" s="80"/>
      <c r="H20" s="67"/>
      <c r="J20" s="67"/>
      <c r="K20" s="67"/>
    </row>
    <row r="21" spans="1:11" s="60" customFormat="1" x14ac:dyDescent="0.2">
      <c r="A21" s="80"/>
      <c r="B21" s="80"/>
      <c r="C21" s="67"/>
      <c r="D21" s="67"/>
      <c r="F21" s="67"/>
      <c r="G21" s="67"/>
      <c r="H21" s="67"/>
      <c r="I21" s="67"/>
      <c r="J21" s="67"/>
      <c r="K21" s="67"/>
    </row>
    <row r="22" spans="1:11" s="60" customFormat="1" x14ac:dyDescent="0.2">
      <c r="A22" s="80"/>
      <c r="B22" s="80"/>
      <c r="C22" s="67"/>
      <c r="D22" s="67"/>
      <c r="E22" s="67"/>
      <c r="F22" s="67"/>
      <c r="G22" s="67"/>
      <c r="H22" s="67"/>
      <c r="I22" s="67"/>
      <c r="J22" s="67"/>
      <c r="K22" s="67"/>
    </row>
  </sheetData>
  <mergeCells count="12">
    <mergeCell ref="L1:L2"/>
    <mergeCell ref="A4:A5"/>
    <mergeCell ref="J1:K1"/>
    <mergeCell ref="A16:B16"/>
    <mergeCell ref="H1:I1"/>
    <mergeCell ref="A17:B17"/>
    <mergeCell ref="A18:B18"/>
    <mergeCell ref="A15:B15"/>
    <mergeCell ref="D1:E1"/>
    <mergeCell ref="F1:G1"/>
    <mergeCell ref="A1:B1"/>
    <mergeCell ref="C1:C2"/>
  </mergeCells>
  <pageMargins left="0.2" right="0.2" top="0.26" bottom="0.2" header="0.2" footer="0.2"/>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25B0-BFDC-4E4F-887C-32FBBDA19997}">
  <dimension ref="A1:L6"/>
  <sheetViews>
    <sheetView workbookViewId="0">
      <selection activeCell="L19" sqref="L19"/>
    </sheetView>
  </sheetViews>
  <sheetFormatPr baseColWidth="10" defaultRowHeight="12" x14ac:dyDescent="0.2"/>
  <cols>
    <col min="1" max="1" width="19.5703125" style="80" customWidth="1"/>
    <col min="2" max="2" width="18.42578125" style="80" customWidth="1"/>
    <col min="3" max="3" width="7.28515625" style="67" customWidth="1"/>
    <col min="4" max="6" width="5.7109375" style="70" bestFit="1" customWidth="1"/>
    <col min="7" max="7" width="7" style="70" bestFit="1" customWidth="1"/>
    <col min="8" max="8" width="5.7109375" style="70" bestFit="1" customWidth="1"/>
    <col min="9" max="11" width="7" style="70" bestFit="1" customWidth="1"/>
    <col min="12" max="12" width="23" style="69" customWidth="1"/>
    <col min="13" max="16384" width="11.42578125" style="69"/>
  </cols>
  <sheetData>
    <row r="1" spans="1:12" s="60" customFormat="1" ht="27.75" customHeight="1" x14ac:dyDescent="0.2">
      <c r="A1" s="222" t="s">
        <v>114</v>
      </c>
      <c r="B1" s="223"/>
      <c r="C1" s="239" t="s">
        <v>40</v>
      </c>
      <c r="D1" s="216" t="s">
        <v>10</v>
      </c>
      <c r="E1" s="216"/>
      <c r="F1" s="216" t="s">
        <v>14</v>
      </c>
      <c r="G1" s="216"/>
      <c r="H1" s="216" t="s">
        <v>17</v>
      </c>
      <c r="I1" s="216"/>
      <c r="J1" s="216" t="s">
        <v>11</v>
      </c>
      <c r="K1" s="216"/>
      <c r="L1" s="241" t="s">
        <v>3</v>
      </c>
    </row>
    <row r="2" spans="1:12" s="60" customFormat="1" ht="66" thickBot="1" x14ac:dyDescent="0.25">
      <c r="A2" s="182" t="s">
        <v>2</v>
      </c>
      <c r="B2" s="183" t="s">
        <v>1</v>
      </c>
      <c r="C2" s="240"/>
      <c r="D2" s="25" t="s">
        <v>41</v>
      </c>
      <c r="E2" s="26" t="s">
        <v>5</v>
      </c>
      <c r="F2" s="25" t="s">
        <v>41</v>
      </c>
      <c r="G2" s="26" t="s">
        <v>5</v>
      </c>
      <c r="H2" s="25" t="s">
        <v>41</v>
      </c>
      <c r="I2" s="26" t="s">
        <v>5</v>
      </c>
      <c r="J2" s="25" t="s">
        <v>41</v>
      </c>
      <c r="K2" s="26" t="s">
        <v>5</v>
      </c>
      <c r="L2" s="242"/>
    </row>
    <row r="3" spans="1:12" s="63" customFormat="1" ht="36" x14ac:dyDescent="0.2">
      <c r="A3" s="194" t="s">
        <v>16</v>
      </c>
      <c r="B3" s="34" t="s">
        <v>12</v>
      </c>
      <c r="C3" s="152">
        <v>17.36</v>
      </c>
      <c r="D3" s="153">
        <v>2</v>
      </c>
      <c r="E3" s="52">
        <f>C3*D3</f>
        <v>34.72</v>
      </c>
      <c r="F3" s="153">
        <v>4</v>
      </c>
      <c r="G3" s="52">
        <f>C3*F3</f>
        <v>69.44</v>
      </c>
      <c r="H3" s="153">
        <v>6</v>
      </c>
      <c r="I3" s="52">
        <f>C3*H3</f>
        <v>104.16</v>
      </c>
      <c r="J3" s="153">
        <v>8</v>
      </c>
      <c r="K3" s="52">
        <f>J3*C3</f>
        <v>138.88</v>
      </c>
      <c r="L3" s="154" t="s">
        <v>36</v>
      </c>
    </row>
    <row r="4" spans="1:12" s="43" customFormat="1" ht="84.75" thickBot="1" x14ac:dyDescent="0.25">
      <c r="A4" s="195" t="s">
        <v>42</v>
      </c>
      <c r="B4" s="196" t="s">
        <v>100</v>
      </c>
      <c r="C4" s="162">
        <v>9.43</v>
      </c>
      <c r="D4" s="162">
        <v>25</v>
      </c>
      <c r="E4" s="53">
        <f>D4*C4</f>
        <v>235.75</v>
      </c>
      <c r="F4" s="162">
        <v>50</v>
      </c>
      <c r="G4" s="53">
        <f>F4*C4</f>
        <v>471.5</v>
      </c>
      <c r="H4" s="162">
        <v>65</v>
      </c>
      <c r="I4" s="53">
        <f>H4*C4</f>
        <v>612.94999999999993</v>
      </c>
      <c r="J4" s="162">
        <v>80</v>
      </c>
      <c r="K4" s="53">
        <f>C4*J4</f>
        <v>754.4</v>
      </c>
      <c r="L4" s="44" t="s">
        <v>79</v>
      </c>
    </row>
    <row r="5" spans="1:12" s="43" customFormat="1" x14ac:dyDescent="0.2">
      <c r="A5" s="64"/>
      <c r="B5" s="65"/>
      <c r="C5" s="66"/>
      <c r="D5" s="67"/>
      <c r="E5" s="68"/>
      <c r="F5" s="67"/>
      <c r="G5" s="68"/>
      <c r="H5" s="67"/>
      <c r="I5" s="68"/>
      <c r="J5" s="67"/>
      <c r="K5" s="68"/>
    </row>
    <row r="6" spans="1:12" s="60" customFormat="1" x14ac:dyDescent="0.2">
      <c r="A6" s="80"/>
      <c r="B6" s="80"/>
      <c r="C6" s="67"/>
      <c r="D6" s="67"/>
      <c r="E6" s="67"/>
      <c r="F6" s="67"/>
      <c r="G6" s="67"/>
      <c r="H6" s="67"/>
      <c r="I6" s="67"/>
      <c r="J6" s="67"/>
      <c r="K6" s="67"/>
    </row>
  </sheetData>
  <mergeCells count="7">
    <mergeCell ref="L1:L2"/>
    <mergeCell ref="A1:B1"/>
    <mergeCell ref="C1:C2"/>
    <mergeCell ref="D1:E1"/>
    <mergeCell ref="F1:G1"/>
    <mergeCell ref="H1:I1"/>
    <mergeCell ref="J1:K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1B77-B53D-4382-B04E-41FD6B6B2D72}">
  <dimension ref="A1:L10"/>
  <sheetViews>
    <sheetView workbookViewId="0">
      <selection activeCell="L6" sqref="A1:L6"/>
    </sheetView>
  </sheetViews>
  <sheetFormatPr baseColWidth="10" defaultRowHeight="12" x14ac:dyDescent="0.2"/>
  <cols>
    <col min="1" max="1" width="19.5703125" style="80" customWidth="1"/>
    <col min="2" max="2" width="18.42578125" style="80" customWidth="1"/>
    <col min="3" max="3" width="7.28515625" style="67" customWidth="1"/>
    <col min="4" max="6" width="5.7109375" style="70" bestFit="1" customWidth="1"/>
    <col min="7" max="7" width="7" style="70" bestFit="1" customWidth="1"/>
    <col min="8" max="8" width="5.7109375" style="70" bestFit="1" customWidth="1"/>
    <col min="9" max="11" width="7" style="70" bestFit="1" customWidth="1"/>
    <col min="12" max="12" width="23" style="69" customWidth="1"/>
    <col min="13" max="16384" width="11.42578125" style="69"/>
  </cols>
  <sheetData>
    <row r="1" spans="1:12" s="60" customFormat="1" ht="27.75" customHeight="1" x14ac:dyDescent="0.2">
      <c r="A1" s="222" t="s">
        <v>115</v>
      </c>
      <c r="B1" s="223"/>
      <c r="C1" s="239" t="s">
        <v>40</v>
      </c>
      <c r="D1" s="216" t="s">
        <v>10</v>
      </c>
      <c r="E1" s="216"/>
      <c r="F1" s="216" t="s">
        <v>14</v>
      </c>
      <c r="G1" s="216"/>
      <c r="H1" s="216" t="s">
        <v>17</v>
      </c>
      <c r="I1" s="216"/>
      <c r="J1" s="216" t="s">
        <v>11</v>
      </c>
      <c r="K1" s="216"/>
      <c r="L1" s="241" t="s">
        <v>3</v>
      </c>
    </row>
    <row r="2" spans="1:12" s="60" customFormat="1" ht="66" thickBot="1" x14ac:dyDescent="0.25">
      <c r="A2" s="182" t="s">
        <v>2</v>
      </c>
      <c r="B2" s="183" t="s">
        <v>1</v>
      </c>
      <c r="C2" s="240"/>
      <c r="D2" s="25" t="s">
        <v>41</v>
      </c>
      <c r="E2" s="26" t="s">
        <v>5</v>
      </c>
      <c r="F2" s="25" t="s">
        <v>41</v>
      </c>
      <c r="G2" s="26" t="s">
        <v>5</v>
      </c>
      <c r="H2" s="25" t="s">
        <v>41</v>
      </c>
      <c r="I2" s="26" t="s">
        <v>5</v>
      </c>
      <c r="J2" s="25" t="s">
        <v>41</v>
      </c>
      <c r="K2" s="26" t="s">
        <v>5</v>
      </c>
      <c r="L2" s="242"/>
    </row>
    <row r="3" spans="1:12" s="62" customFormat="1" ht="24.75" thickBot="1" x14ac:dyDescent="0.25">
      <c r="A3" s="188" t="s">
        <v>15</v>
      </c>
      <c r="B3" s="189" t="s">
        <v>83</v>
      </c>
      <c r="C3" s="76">
        <v>17.36</v>
      </c>
      <c r="D3" s="76">
        <v>1</v>
      </c>
      <c r="E3" s="77">
        <f>C3*D3</f>
        <v>17.36</v>
      </c>
      <c r="F3" s="76">
        <v>2</v>
      </c>
      <c r="G3" s="77">
        <f>C3*F3</f>
        <v>34.72</v>
      </c>
      <c r="H3" s="76">
        <v>4</v>
      </c>
      <c r="I3" s="77">
        <f>C3*H3</f>
        <v>69.44</v>
      </c>
      <c r="J3" s="76">
        <v>6</v>
      </c>
      <c r="K3" s="77">
        <f>J3*C3</f>
        <v>104.16</v>
      </c>
      <c r="L3" s="44" t="s">
        <v>68</v>
      </c>
    </row>
    <row r="4" spans="1:12" s="61" customFormat="1" ht="24" x14ac:dyDescent="0.2">
      <c r="A4" s="190" t="s">
        <v>53</v>
      </c>
      <c r="B4" s="191" t="s">
        <v>84</v>
      </c>
      <c r="C4" s="159">
        <f>AVERAGE(C5:C6)</f>
        <v>0.69</v>
      </c>
      <c r="D4" s="160"/>
      <c r="E4" s="197">
        <f>AVERAGE(E5:E6)</f>
        <v>108.60000000000001</v>
      </c>
      <c r="F4" s="159"/>
      <c r="G4" s="197">
        <f>AVERAGE(G5:G6)</f>
        <v>217.20000000000002</v>
      </c>
      <c r="H4" s="159"/>
      <c r="I4" s="197">
        <f>AVERAGE(I5:I6)</f>
        <v>289.60000000000002</v>
      </c>
      <c r="J4" s="159"/>
      <c r="K4" s="197">
        <f>AVERAGE(K5:K6)</f>
        <v>362</v>
      </c>
      <c r="L4" s="161"/>
    </row>
    <row r="5" spans="1:12" s="157" customFormat="1" ht="36" x14ac:dyDescent="0.2">
      <c r="A5" s="192" t="s">
        <v>8</v>
      </c>
      <c r="B5" s="193" t="s">
        <v>99</v>
      </c>
      <c r="C5" s="155">
        <f>14/25</f>
        <v>0.56000000000000005</v>
      </c>
      <c r="D5" s="155">
        <v>300</v>
      </c>
      <c r="E5" s="155">
        <f>D5*C5</f>
        <v>168.00000000000003</v>
      </c>
      <c r="F5" s="155">
        <v>600</v>
      </c>
      <c r="G5" s="155">
        <f>F5*C5</f>
        <v>336.00000000000006</v>
      </c>
      <c r="H5" s="155">
        <v>800</v>
      </c>
      <c r="I5" s="155">
        <f>H5*C5</f>
        <v>448.00000000000006</v>
      </c>
      <c r="J5" s="155">
        <v>1000</v>
      </c>
      <c r="K5" s="155">
        <f>C5*J5</f>
        <v>560</v>
      </c>
      <c r="L5" s="156" t="s">
        <v>78</v>
      </c>
    </row>
    <row r="6" spans="1:12" s="6" customFormat="1" ht="36.75" thickBot="1" x14ac:dyDescent="0.25">
      <c r="A6" s="212" t="s">
        <v>9</v>
      </c>
      <c r="B6" s="213" t="s">
        <v>98</v>
      </c>
      <c r="C6" s="214">
        <f>41/50</f>
        <v>0.82</v>
      </c>
      <c r="D6" s="214">
        <v>60</v>
      </c>
      <c r="E6" s="214">
        <f>D6*C6</f>
        <v>49.199999999999996</v>
      </c>
      <c r="F6" s="214">
        <v>120</v>
      </c>
      <c r="G6" s="214">
        <f>F6*C6</f>
        <v>98.399999999999991</v>
      </c>
      <c r="H6" s="214">
        <v>160</v>
      </c>
      <c r="I6" s="214">
        <f>H6*C6</f>
        <v>131.19999999999999</v>
      </c>
      <c r="J6" s="214">
        <v>200</v>
      </c>
      <c r="K6" s="214">
        <f>C6*J6</f>
        <v>164</v>
      </c>
      <c r="L6" s="215" t="s">
        <v>78</v>
      </c>
    </row>
    <row r="7" spans="1:12" s="60" customFormat="1" x14ac:dyDescent="0.2">
      <c r="A7" s="80"/>
      <c r="B7" s="80"/>
      <c r="C7" s="67"/>
      <c r="D7" s="67"/>
      <c r="F7" s="67"/>
      <c r="G7" s="67"/>
      <c r="H7" s="67"/>
      <c r="I7" s="67"/>
      <c r="J7" s="67"/>
      <c r="K7" s="67"/>
    </row>
    <row r="8" spans="1:12" s="60" customFormat="1" x14ac:dyDescent="0.2">
      <c r="A8" s="80"/>
      <c r="B8" s="80"/>
      <c r="H8" s="67"/>
      <c r="J8" s="67"/>
      <c r="K8" s="67"/>
    </row>
    <row r="9" spans="1:12" s="60" customFormat="1" x14ac:dyDescent="0.2">
      <c r="A9" s="80"/>
      <c r="B9" s="80"/>
      <c r="C9" s="67"/>
      <c r="D9" s="67"/>
      <c r="F9" s="67"/>
      <c r="G9" s="67"/>
      <c r="H9" s="67"/>
      <c r="I9" s="67"/>
      <c r="J9" s="67"/>
      <c r="K9" s="67"/>
    </row>
    <row r="10" spans="1:12" s="60" customFormat="1" x14ac:dyDescent="0.2">
      <c r="A10" s="80"/>
      <c r="B10" s="80"/>
      <c r="C10" s="67"/>
      <c r="D10" s="67"/>
      <c r="E10" s="67"/>
      <c r="F10" s="67"/>
      <c r="G10" s="67"/>
      <c r="H10" s="67"/>
      <c r="I10" s="67"/>
      <c r="J10" s="67"/>
      <c r="K10" s="67"/>
    </row>
  </sheetData>
  <mergeCells count="7">
    <mergeCell ref="L1:L2"/>
    <mergeCell ref="A1:B1"/>
    <mergeCell ref="C1:C2"/>
    <mergeCell ref="D1:E1"/>
    <mergeCell ref="F1:G1"/>
    <mergeCell ref="H1:I1"/>
    <mergeCell ref="J1:K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workbookViewId="0">
      <selection activeCell="H10" sqref="H10"/>
    </sheetView>
  </sheetViews>
  <sheetFormatPr baseColWidth="10" defaultRowHeight="12" x14ac:dyDescent="0.2"/>
  <cols>
    <col min="1" max="1" width="22.42578125" style="78" customWidth="1"/>
    <col min="2" max="2" width="26.140625" style="78" customWidth="1"/>
    <col min="3" max="3" width="8.85546875" style="78" customWidth="1"/>
    <col min="4" max="4" width="8.140625" style="79" bestFit="1" customWidth="1"/>
    <col min="5" max="5" width="8.140625" style="70" bestFit="1" customWidth="1"/>
    <col min="6" max="6" width="7.85546875" style="78" customWidth="1"/>
    <col min="7" max="7" width="8.42578125" style="70" customWidth="1"/>
    <col min="8" max="8" width="8.140625" style="78" bestFit="1" customWidth="1"/>
    <col min="9" max="9" width="8.140625" style="70" bestFit="1" customWidth="1"/>
    <col min="10" max="10" width="9.5703125" style="78" customWidth="1"/>
    <col min="11" max="11" width="8.7109375" style="70" customWidth="1"/>
    <col min="12" max="12" width="16" style="78" customWidth="1"/>
    <col min="13" max="13" width="22.85546875" style="78" bestFit="1" customWidth="1"/>
    <col min="14" max="16384" width="11.42578125" style="78"/>
  </cols>
  <sheetData>
    <row r="1" spans="1:12" s="80" customFormat="1" ht="22.5" customHeight="1" x14ac:dyDescent="0.2">
      <c r="A1" s="251" t="s">
        <v>37</v>
      </c>
      <c r="B1" s="252"/>
      <c r="C1" s="247" t="s">
        <v>40</v>
      </c>
      <c r="D1" s="216" t="s">
        <v>10</v>
      </c>
      <c r="E1" s="216"/>
      <c r="F1" s="216" t="s">
        <v>14</v>
      </c>
      <c r="G1" s="216"/>
      <c r="H1" s="216" t="s">
        <v>17</v>
      </c>
      <c r="I1" s="216"/>
      <c r="J1" s="216" t="s">
        <v>11</v>
      </c>
      <c r="K1" s="216"/>
      <c r="L1" s="249" t="s">
        <v>3</v>
      </c>
    </row>
    <row r="2" spans="1:12" s="80" customFormat="1" ht="70.5" customHeight="1" x14ac:dyDescent="0.2">
      <c r="A2" s="94" t="s">
        <v>2</v>
      </c>
      <c r="B2" s="95" t="s">
        <v>1</v>
      </c>
      <c r="C2" s="248"/>
      <c r="D2" s="201" t="s">
        <v>41</v>
      </c>
      <c r="E2" s="202" t="s">
        <v>5</v>
      </c>
      <c r="F2" s="201" t="s">
        <v>41</v>
      </c>
      <c r="G2" s="202" t="s">
        <v>5</v>
      </c>
      <c r="H2" s="201" t="s">
        <v>41</v>
      </c>
      <c r="I2" s="202" t="s">
        <v>5</v>
      </c>
      <c r="J2" s="201" t="s">
        <v>41</v>
      </c>
      <c r="K2" s="202" t="s">
        <v>5</v>
      </c>
      <c r="L2" s="250"/>
    </row>
    <row r="3" spans="1:12" s="80" customFormat="1" ht="24" x14ac:dyDescent="0.2">
      <c r="A3" s="245" t="s">
        <v>18</v>
      </c>
      <c r="B3" s="198" t="s">
        <v>4</v>
      </c>
      <c r="C3" s="198">
        <v>17.36</v>
      </c>
      <c r="D3" s="199">
        <v>20</v>
      </c>
      <c r="E3" s="197">
        <f t="shared" ref="E3" si="0">C3*D3</f>
        <v>347.2</v>
      </c>
      <c r="F3" s="199">
        <v>60</v>
      </c>
      <c r="G3" s="197">
        <f t="shared" ref="G3" si="1">C3*F3</f>
        <v>1041.5999999999999</v>
      </c>
      <c r="H3" s="199">
        <v>100</v>
      </c>
      <c r="I3" s="197">
        <f t="shared" ref="I3:I4" si="2">C3*H3</f>
        <v>1736</v>
      </c>
      <c r="J3" s="199">
        <v>150</v>
      </c>
      <c r="K3" s="197">
        <f t="shared" ref="K3:K4" si="3">J3*C3</f>
        <v>2604</v>
      </c>
      <c r="L3" s="203" t="s">
        <v>68</v>
      </c>
    </row>
    <row r="4" spans="1:12" s="80" customFormat="1" ht="48.75" thickBot="1" x14ac:dyDescent="0.25">
      <c r="A4" s="246"/>
      <c r="B4" s="38" t="s">
        <v>101</v>
      </c>
      <c r="C4" s="38">
        <f>17.36+44.86+2.74</f>
        <v>64.959999999999994</v>
      </c>
      <c r="D4" s="39"/>
      <c r="E4" s="88"/>
      <c r="F4" s="39">
        <v>4</v>
      </c>
      <c r="G4" s="53">
        <f>C4*F4</f>
        <v>259.83999999999997</v>
      </c>
      <c r="H4" s="39">
        <v>16</v>
      </c>
      <c r="I4" s="53">
        <f t="shared" si="2"/>
        <v>1039.3599999999999</v>
      </c>
      <c r="J4" s="39">
        <v>24</v>
      </c>
      <c r="K4" s="53">
        <f t="shared" si="3"/>
        <v>1559.04</v>
      </c>
      <c r="L4" s="200" t="s">
        <v>68</v>
      </c>
    </row>
    <row r="5" spans="1:12" s="43" customFormat="1" x14ac:dyDescent="0.2">
      <c r="A5" s="64"/>
      <c r="B5" s="65"/>
      <c r="C5" s="66"/>
      <c r="D5" s="82"/>
      <c r="E5" s="83"/>
      <c r="F5" s="66"/>
      <c r="G5" s="83"/>
      <c r="H5" s="66"/>
      <c r="I5" s="83"/>
      <c r="J5" s="66"/>
      <c r="K5" s="83"/>
    </row>
    <row r="6" spans="1:12" s="43" customFormat="1" x14ac:dyDescent="0.2">
      <c r="A6" s="84"/>
      <c r="B6" s="65"/>
      <c r="C6" s="85"/>
      <c r="D6" s="82"/>
      <c r="E6" s="70"/>
      <c r="F6" s="70"/>
      <c r="G6" s="70"/>
      <c r="H6" s="70"/>
      <c r="I6" s="70"/>
      <c r="J6" s="70"/>
      <c r="K6" s="70"/>
    </row>
    <row r="7" spans="1:12" x14ac:dyDescent="0.2">
      <c r="A7" s="86" t="s">
        <v>93</v>
      </c>
      <c r="B7" s="87"/>
      <c r="E7" s="79"/>
      <c r="F7" s="79"/>
      <c r="G7" s="79"/>
      <c r="H7" s="79"/>
      <c r="I7" s="79"/>
      <c r="J7" s="79"/>
    </row>
    <row r="8" spans="1:12" x14ac:dyDescent="0.2">
      <c r="A8" s="86" t="s">
        <v>55</v>
      </c>
      <c r="B8" s="87"/>
      <c r="E8" s="79"/>
      <c r="F8" s="79"/>
      <c r="G8" s="79"/>
      <c r="H8" s="79"/>
      <c r="I8" s="79"/>
      <c r="J8" s="79"/>
    </row>
    <row r="9" spans="1:12" x14ac:dyDescent="0.2">
      <c r="A9" s="86" t="s">
        <v>56</v>
      </c>
      <c r="B9" s="87"/>
      <c r="E9" s="79"/>
      <c r="F9" s="79"/>
      <c r="G9" s="79"/>
      <c r="H9" s="79"/>
      <c r="I9" s="79"/>
      <c r="J9" s="79"/>
    </row>
    <row r="10" spans="1:12" x14ac:dyDescent="0.2">
      <c r="A10" s="86" t="s">
        <v>57</v>
      </c>
      <c r="B10" s="87"/>
      <c r="E10" s="79"/>
      <c r="F10" s="79"/>
      <c r="G10" s="79"/>
      <c r="H10" s="79"/>
      <c r="I10" s="79"/>
      <c r="J10" s="79"/>
    </row>
    <row r="11" spans="1:12" x14ac:dyDescent="0.2">
      <c r="E11" s="79"/>
      <c r="F11" s="79"/>
      <c r="G11" s="79"/>
      <c r="H11" s="79"/>
      <c r="I11" s="79"/>
      <c r="J11" s="79"/>
    </row>
    <row r="12" spans="1:12" x14ac:dyDescent="0.2">
      <c r="E12" s="79"/>
      <c r="F12" s="79"/>
      <c r="G12" s="79"/>
      <c r="H12" s="79"/>
      <c r="I12" s="79"/>
      <c r="J12" s="79"/>
    </row>
    <row r="13" spans="1:12" x14ac:dyDescent="0.2">
      <c r="E13" s="79"/>
      <c r="F13" s="79"/>
      <c r="G13" s="79"/>
      <c r="H13" s="79"/>
      <c r="I13" s="79"/>
      <c r="J13" s="79"/>
    </row>
    <row r="14" spans="1:12" x14ac:dyDescent="0.2">
      <c r="E14" s="79"/>
      <c r="F14" s="79"/>
      <c r="G14" s="79"/>
      <c r="H14" s="79"/>
      <c r="I14" s="79"/>
      <c r="J14" s="79"/>
    </row>
    <row r="15" spans="1:12" x14ac:dyDescent="0.2">
      <c r="E15" s="79"/>
      <c r="F15" s="79"/>
      <c r="G15" s="79"/>
      <c r="H15" s="79"/>
      <c r="I15" s="79"/>
      <c r="J15" s="79"/>
    </row>
    <row r="16" spans="1:12" x14ac:dyDescent="0.2">
      <c r="E16" s="79"/>
      <c r="F16" s="79"/>
      <c r="G16" s="79"/>
      <c r="H16" s="79"/>
      <c r="I16" s="79"/>
      <c r="J16" s="79"/>
    </row>
    <row r="17" spans="5:10" x14ac:dyDescent="0.2">
      <c r="E17" s="79"/>
      <c r="F17" s="79"/>
      <c r="G17" s="79"/>
      <c r="H17" s="79"/>
      <c r="I17" s="79"/>
      <c r="J17" s="79"/>
    </row>
    <row r="18" spans="5:10" x14ac:dyDescent="0.2">
      <c r="E18" s="79"/>
      <c r="F18" s="79"/>
      <c r="G18" s="79"/>
      <c r="H18" s="79"/>
      <c r="I18" s="79"/>
      <c r="J18" s="79"/>
    </row>
    <row r="19" spans="5:10" x14ac:dyDescent="0.2">
      <c r="E19" s="79"/>
      <c r="F19" s="79"/>
      <c r="G19" s="79"/>
      <c r="H19" s="79"/>
      <c r="I19" s="79"/>
      <c r="J19" s="79"/>
    </row>
    <row r="20" spans="5:10" x14ac:dyDescent="0.2">
      <c r="E20" s="79"/>
      <c r="F20" s="79"/>
      <c r="G20" s="79"/>
      <c r="H20" s="79"/>
      <c r="I20" s="79"/>
      <c r="J20" s="79"/>
    </row>
    <row r="21" spans="5:10" x14ac:dyDescent="0.2">
      <c r="E21" s="79"/>
      <c r="F21" s="79"/>
      <c r="G21" s="79"/>
      <c r="H21" s="79"/>
      <c r="I21" s="79"/>
      <c r="J21" s="79"/>
    </row>
    <row r="22" spans="5:10" x14ac:dyDescent="0.2">
      <c r="E22" s="79"/>
      <c r="F22" s="79"/>
      <c r="G22" s="79"/>
      <c r="H22" s="79"/>
      <c r="I22" s="79"/>
      <c r="J22" s="79"/>
    </row>
    <row r="23" spans="5:10" x14ac:dyDescent="0.2">
      <c r="E23" s="79"/>
      <c r="F23" s="79"/>
      <c r="G23" s="79"/>
      <c r="H23" s="79"/>
      <c r="I23" s="79"/>
      <c r="J23" s="79"/>
    </row>
    <row r="24" spans="5:10" x14ac:dyDescent="0.2">
      <c r="E24" s="79"/>
      <c r="F24" s="79"/>
      <c r="G24" s="79"/>
      <c r="H24" s="79"/>
      <c r="I24" s="79"/>
      <c r="J24" s="79"/>
    </row>
    <row r="25" spans="5:10" x14ac:dyDescent="0.2">
      <c r="E25" s="79"/>
      <c r="F25" s="79"/>
      <c r="G25" s="79"/>
      <c r="H25" s="79"/>
      <c r="I25" s="79"/>
      <c r="J25" s="79"/>
    </row>
    <row r="26" spans="5:10" x14ac:dyDescent="0.2">
      <c r="E26" s="79"/>
      <c r="F26" s="79"/>
      <c r="G26" s="79"/>
      <c r="H26" s="79"/>
      <c r="I26" s="79"/>
      <c r="J26" s="79"/>
    </row>
  </sheetData>
  <mergeCells count="8">
    <mergeCell ref="A3:A4"/>
    <mergeCell ref="C1:C2"/>
    <mergeCell ref="L1:L2"/>
    <mergeCell ref="A1:B1"/>
    <mergeCell ref="F1:G1"/>
    <mergeCell ref="H1:I1"/>
    <mergeCell ref="J1:K1"/>
    <mergeCell ref="D1:E1"/>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workbookViewId="0">
      <selection activeCell="J3" sqref="J3"/>
    </sheetView>
  </sheetViews>
  <sheetFormatPr baseColWidth="10" defaultRowHeight="12" x14ac:dyDescent="0.25"/>
  <cols>
    <col min="1" max="1" width="16.7109375" style="89" customWidth="1"/>
    <col min="2" max="2" width="16.28515625" style="89" customWidth="1"/>
    <col min="3" max="11" width="7.140625" style="89" customWidth="1"/>
    <col min="12" max="12" width="15.5703125" style="91" customWidth="1"/>
    <col min="13" max="16384" width="11.42578125" style="89"/>
  </cols>
  <sheetData>
    <row r="1" spans="1:12" ht="15" customHeight="1" x14ac:dyDescent="0.2">
      <c r="A1" s="257" t="s">
        <v>58</v>
      </c>
      <c r="B1" s="258"/>
      <c r="C1" s="255" t="s">
        <v>59</v>
      </c>
      <c r="D1" s="216" t="s">
        <v>10</v>
      </c>
      <c r="E1" s="216"/>
      <c r="F1" s="216" t="s">
        <v>14</v>
      </c>
      <c r="G1" s="216"/>
      <c r="H1" s="216" t="s">
        <v>17</v>
      </c>
      <c r="I1" s="216"/>
      <c r="J1" s="216" t="s">
        <v>11</v>
      </c>
      <c r="K1" s="216"/>
      <c r="L1" s="253" t="s">
        <v>3</v>
      </c>
    </row>
    <row r="2" spans="1:12" s="90" customFormat="1" ht="106.5" customHeight="1" x14ac:dyDescent="0.2">
      <c r="A2" s="94" t="s">
        <v>2</v>
      </c>
      <c r="B2" s="95" t="s">
        <v>1</v>
      </c>
      <c r="C2" s="256"/>
      <c r="D2" s="204" t="s">
        <v>39</v>
      </c>
      <c r="E2" s="205" t="s">
        <v>38</v>
      </c>
      <c r="F2" s="204" t="s">
        <v>39</v>
      </c>
      <c r="G2" s="205" t="s">
        <v>38</v>
      </c>
      <c r="H2" s="204" t="s">
        <v>39</v>
      </c>
      <c r="I2" s="205" t="s">
        <v>38</v>
      </c>
      <c r="J2" s="204" t="s">
        <v>39</v>
      </c>
      <c r="K2" s="205" t="s">
        <v>38</v>
      </c>
      <c r="L2" s="254"/>
    </row>
    <row r="3" spans="1:12" ht="48.75" thickBot="1" x14ac:dyDescent="0.25">
      <c r="A3" s="206" t="s">
        <v>112</v>
      </c>
      <c r="B3" s="41" t="s">
        <v>113</v>
      </c>
      <c r="C3" s="207">
        <v>17.36</v>
      </c>
      <c r="D3" s="208">
        <v>20</v>
      </c>
      <c r="E3" s="209">
        <f>C3*D3</f>
        <v>347.2</v>
      </c>
      <c r="F3" s="208">
        <v>40</v>
      </c>
      <c r="G3" s="209">
        <f>C3*F3</f>
        <v>694.4</v>
      </c>
      <c r="H3" s="208">
        <f>12*5</f>
        <v>60</v>
      </c>
      <c r="I3" s="210">
        <f>C3*H3</f>
        <v>1041.5999999999999</v>
      </c>
      <c r="J3" s="208">
        <v>80</v>
      </c>
      <c r="K3" s="210">
        <f>C3*J3</f>
        <v>1388.8</v>
      </c>
      <c r="L3" s="200" t="s">
        <v>70</v>
      </c>
    </row>
    <row r="4" spans="1:12" x14ac:dyDescent="0.2">
      <c r="B4" s="18"/>
    </row>
    <row r="7" spans="1:12" s="92" customFormat="1" ht="144" x14ac:dyDescent="0.2">
      <c r="A7" s="81" t="s">
        <v>89</v>
      </c>
      <c r="L7" s="93"/>
    </row>
    <row r="8" spans="1:12" s="92" customFormat="1" ht="192" x14ac:dyDescent="0.2">
      <c r="A8" s="81" t="s">
        <v>90</v>
      </c>
      <c r="L8" s="93"/>
    </row>
    <row r="9" spans="1:12" s="92" customFormat="1" ht="96" x14ac:dyDescent="0.2">
      <c r="A9" s="81" t="s">
        <v>91</v>
      </c>
      <c r="L9" s="93"/>
    </row>
    <row r="10" spans="1:12" s="92" customFormat="1" ht="96" x14ac:dyDescent="0.2">
      <c r="A10" s="81" t="s">
        <v>92</v>
      </c>
      <c r="L10" s="93"/>
    </row>
  </sheetData>
  <mergeCells count="7">
    <mergeCell ref="J1:K1"/>
    <mergeCell ref="L1:L2"/>
    <mergeCell ref="C1:C2"/>
    <mergeCell ref="A1:B1"/>
    <mergeCell ref="D1:E1"/>
    <mergeCell ref="F1:G1"/>
    <mergeCell ref="H1:I1"/>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workbookViewId="0">
      <selection activeCell="F2" sqref="A1:F2"/>
    </sheetView>
  </sheetViews>
  <sheetFormatPr baseColWidth="10" defaultRowHeight="12" x14ac:dyDescent="0.25"/>
  <cols>
    <col min="1" max="1" width="21.5703125" style="89" customWidth="1"/>
    <col min="2" max="2" width="12.5703125" style="89" customWidth="1"/>
    <col min="3" max="3" width="13" style="89" customWidth="1"/>
    <col min="4" max="4" width="11" style="89" bestFit="1" customWidth="1"/>
    <col min="5" max="5" width="13.140625" style="89" bestFit="1" customWidth="1"/>
    <col min="6" max="6" width="25.28515625" style="89" customWidth="1"/>
    <col min="7" max="7" width="19.7109375" style="89" customWidth="1"/>
    <col min="8" max="16384" width="11.42578125" style="89"/>
  </cols>
  <sheetData>
    <row r="1" spans="1:10" ht="33.75" customHeight="1" thickBot="1" x14ac:dyDescent="0.25">
      <c r="A1" s="104" t="s">
        <v>62</v>
      </c>
      <c r="B1" s="102" t="s">
        <v>63</v>
      </c>
      <c r="C1" s="102" t="s">
        <v>64</v>
      </c>
      <c r="D1" s="102" t="s">
        <v>65</v>
      </c>
      <c r="E1" s="102" t="s">
        <v>66</v>
      </c>
      <c r="F1" s="103" t="s">
        <v>3</v>
      </c>
    </row>
    <row r="2" spans="1:10" ht="72.75" thickBot="1" x14ac:dyDescent="0.25">
      <c r="A2" s="100" t="s">
        <v>67</v>
      </c>
      <c r="B2" s="211">
        <v>246</v>
      </c>
      <c r="C2" s="211">
        <v>300</v>
      </c>
      <c r="D2" s="211">
        <v>450</v>
      </c>
      <c r="E2" s="211">
        <v>700</v>
      </c>
      <c r="F2" s="101" t="s">
        <v>104</v>
      </c>
    </row>
    <row r="3" spans="1:10" x14ac:dyDescent="0.2">
      <c r="A3" s="96"/>
      <c r="F3" s="43"/>
    </row>
    <row r="4" spans="1:10" x14ac:dyDescent="0.25">
      <c r="A4" s="96"/>
      <c r="B4" s="96"/>
    </row>
    <row r="6" spans="1:10" ht="12.75" thickBot="1" x14ac:dyDescent="0.3"/>
    <row r="7" spans="1:10" s="96" customFormat="1" ht="26.25" customHeight="1" x14ac:dyDescent="0.25">
      <c r="A7" s="97" t="s">
        <v>26</v>
      </c>
      <c r="B7" s="98"/>
      <c r="C7" s="98"/>
      <c r="D7" s="99"/>
    </row>
    <row r="8" spans="1:10" s="96" customFormat="1" ht="41.25" customHeight="1" x14ac:dyDescent="0.25">
      <c r="A8" s="262" t="s">
        <v>106</v>
      </c>
      <c r="B8" s="263"/>
      <c r="C8" s="263"/>
      <c r="D8" s="264"/>
    </row>
    <row r="9" spans="1:10" s="96" customFormat="1" ht="26.25" customHeight="1" x14ac:dyDescent="0.25">
      <c r="A9" s="262" t="s">
        <v>60</v>
      </c>
      <c r="B9" s="263"/>
      <c r="C9" s="263"/>
      <c r="D9" s="264"/>
    </row>
    <row r="10" spans="1:10" s="96" customFormat="1" ht="26.25" customHeight="1" x14ac:dyDescent="0.25">
      <c r="A10" s="262" t="s">
        <v>61</v>
      </c>
      <c r="B10" s="263"/>
      <c r="C10" s="263"/>
      <c r="D10" s="264"/>
      <c r="J10" s="165"/>
    </row>
    <row r="11" spans="1:10" s="96" customFormat="1" ht="26.25" customHeight="1" thickBot="1" x14ac:dyDescent="0.3">
      <c r="A11" s="259" t="s">
        <v>105</v>
      </c>
      <c r="B11" s="260"/>
      <c r="C11" s="260"/>
      <c r="D11" s="261"/>
      <c r="J11" s="165"/>
    </row>
    <row r="12" spans="1:10" x14ac:dyDescent="0.25">
      <c r="J12" s="165"/>
    </row>
    <row r="13" spans="1:10" x14ac:dyDescent="0.25">
      <c r="J13" s="166"/>
    </row>
    <row r="14" spans="1:10" x14ac:dyDescent="0.25">
      <c r="J14" s="165"/>
    </row>
  </sheetData>
  <mergeCells count="4">
    <mergeCell ref="A11:D11"/>
    <mergeCell ref="A8:D8"/>
    <mergeCell ref="A9:D9"/>
    <mergeCell ref="A10:D1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5"/>
  <sheetViews>
    <sheetView tabSelected="1" topLeftCell="A2" zoomScale="87" zoomScaleNormal="87" workbookViewId="0">
      <selection activeCell="P5" sqref="P5"/>
    </sheetView>
  </sheetViews>
  <sheetFormatPr baseColWidth="10" defaultRowHeight="15" x14ac:dyDescent="0.25"/>
  <cols>
    <col min="1" max="1" width="46.140625" customWidth="1"/>
    <col min="2" max="2" width="9" style="21" customWidth="1"/>
    <col min="3" max="3" width="12.85546875" style="3" customWidth="1"/>
    <col min="4" max="4" width="6.7109375" style="3" customWidth="1"/>
    <col min="5" max="5" width="12.5703125" style="3" customWidth="1"/>
    <col min="6" max="6" width="6.7109375" style="3" customWidth="1"/>
    <col min="7" max="7" width="13" style="3" customWidth="1"/>
    <col min="8" max="8" width="7.140625" style="3" customWidth="1"/>
    <col min="9" max="9" width="12.7109375" style="3" customWidth="1"/>
    <col min="10" max="10" width="7.42578125" style="3" customWidth="1"/>
  </cols>
  <sheetData>
    <row r="1" spans="1:10" ht="23.25" x14ac:dyDescent="0.35">
      <c r="A1" s="42" t="s">
        <v>86</v>
      </c>
      <c r="B1" s="20"/>
    </row>
    <row r="2" spans="1:10" ht="15.75" thickBot="1" x14ac:dyDescent="0.3"/>
    <row r="3" spans="1:10" s="1" customFormat="1" ht="71.25" customHeight="1" thickBot="1" x14ac:dyDescent="0.3">
      <c r="A3" s="105" t="s">
        <v>19</v>
      </c>
      <c r="B3" s="106" t="s">
        <v>32</v>
      </c>
      <c r="C3" s="107" t="s">
        <v>74</v>
      </c>
      <c r="D3" s="108" t="s">
        <v>34</v>
      </c>
      <c r="E3" s="107" t="s">
        <v>75</v>
      </c>
      <c r="F3" s="108" t="s">
        <v>34</v>
      </c>
      <c r="G3" s="107" t="s">
        <v>76</v>
      </c>
      <c r="H3" s="108" t="s">
        <v>34</v>
      </c>
      <c r="I3" s="107" t="s">
        <v>77</v>
      </c>
      <c r="J3" s="109" t="s">
        <v>34</v>
      </c>
    </row>
    <row r="4" spans="1:10" s="1" customFormat="1" ht="30" customHeight="1" x14ac:dyDescent="0.25">
      <c r="A4" s="110" t="s">
        <v>20</v>
      </c>
      <c r="B4" s="111"/>
      <c r="C4" s="112"/>
      <c r="D4" s="112"/>
      <c r="E4" s="112"/>
      <c r="F4" s="112"/>
      <c r="G4" s="112"/>
      <c r="H4" s="112"/>
      <c r="I4" s="112"/>
      <c r="J4" s="113"/>
    </row>
    <row r="5" spans="1:10" ht="30" customHeight="1" x14ac:dyDescent="0.25">
      <c r="A5" s="114" t="s">
        <v>35</v>
      </c>
      <c r="B5" s="115" t="s">
        <v>24</v>
      </c>
      <c r="C5" s="116">
        <f>'Schwenden von Jungbäumen'!E3</f>
        <v>771.59999999999991</v>
      </c>
      <c r="D5" s="145"/>
      <c r="E5" s="116">
        <f>'Schwenden von Jungbäumen'!G3</f>
        <v>1543.1999999999998</v>
      </c>
      <c r="F5" s="145"/>
      <c r="G5" s="116">
        <f>'Schwenden von Jungbäumen'!I3</f>
        <v>2572</v>
      </c>
      <c r="H5" s="145"/>
      <c r="I5" s="116">
        <f>'Schwenden von Jungbäumen'!K3</f>
        <v>3600.7999999999997</v>
      </c>
      <c r="J5" s="147"/>
    </row>
    <row r="6" spans="1:10" s="1" customFormat="1" ht="30" customHeight="1" x14ac:dyDescent="0.25">
      <c r="A6" s="117" t="s">
        <v>28</v>
      </c>
      <c r="B6" s="115" t="s">
        <v>24</v>
      </c>
      <c r="C6" s="116">
        <f>'Schwenden von Gebüsch'!E3</f>
        <v>771.59999999999991</v>
      </c>
      <c r="D6" s="145"/>
      <c r="E6" s="116">
        <f>'Schwenden von Gebüsch'!G3</f>
        <v>1543.1999999999998</v>
      </c>
      <c r="F6" s="145"/>
      <c r="G6" s="116">
        <f>'Schwenden von Gebüsch'!I3</f>
        <v>2572</v>
      </c>
      <c r="H6" s="145"/>
      <c r="I6" s="116">
        <f>'Schwenden von Gebüsch'!K3</f>
        <v>3600.7999999999997</v>
      </c>
      <c r="J6" s="147"/>
    </row>
    <row r="7" spans="1:10" s="1" customFormat="1" ht="30" customHeight="1" thickBot="1" x14ac:dyDescent="0.3">
      <c r="A7" s="117" t="s">
        <v>29</v>
      </c>
      <c r="B7" s="115" t="s">
        <v>24</v>
      </c>
      <c r="C7" s="116">
        <f>'Schwenden von Zwergsträucher'!E3</f>
        <v>780.75</v>
      </c>
      <c r="D7" s="145"/>
      <c r="E7" s="116">
        <f>'Schwenden von Zwergsträucher'!G3</f>
        <v>1561.5</v>
      </c>
      <c r="F7" s="145"/>
      <c r="G7" s="116">
        <f>'Schwenden von Zwergsträucher'!I3</f>
        <v>2458.3000000000002</v>
      </c>
      <c r="H7" s="145"/>
      <c r="I7" s="116">
        <f>'Schwenden von Zwergsträucher'!K3</f>
        <v>3355.1</v>
      </c>
      <c r="J7" s="147"/>
    </row>
    <row r="8" spans="1:10" s="1" customFormat="1" ht="30" customHeight="1" x14ac:dyDescent="0.25">
      <c r="A8" s="122" t="s">
        <v>21</v>
      </c>
      <c r="B8" s="123"/>
      <c r="C8" s="124"/>
      <c r="D8" s="124"/>
      <c r="E8" s="125"/>
      <c r="F8" s="125"/>
      <c r="G8" s="125"/>
      <c r="H8" s="125"/>
      <c r="I8" s="125"/>
      <c r="J8" s="126"/>
    </row>
    <row r="9" spans="1:10" s="1" customFormat="1" ht="30" customHeight="1" x14ac:dyDescent="0.25">
      <c r="A9" s="127" t="s">
        <v>73</v>
      </c>
      <c r="B9" s="115" t="s">
        <v>24</v>
      </c>
      <c r="C9" s="116">
        <f>'Schwenden von Jungbäumen'!E4</f>
        <v>868</v>
      </c>
      <c r="D9" s="145"/>
      <c r="E9" s="116">
        <f>'Schwenden von Jungbäumen'!G4</f>
        <v>1909.6</v>
      </c>
      <c r="F9" s="145"/>
      <c r="G9" s="116">
        <f>'Schwenden von Jungbäumen'!I4</f>
        <v>2430.4</v>
      </c>
      <c r="H9" s="145"/>
      <c r="I9" s="116">
        <f>'Schwenden von Jungbäumen'!K4</f>
        <v>3472</v>
      </c>
      <c r="J9" s="147"/>
    </row>
    <row r="10" spans="1:10" s="1" customFormat="1" ht="30" customHeight="1" thickBot="1" x14ac:dyDescent="0.3">
      <c r="A10" s="128" t="s">
        <v>27</v>
      </c>
      <c r="B10" s="119" t="s">
        <v>24</v>
      </c>
      <c r="C10" s="120"/>
      <c r="D10" s="121"/>
      <c r="E10" s="129">
        <f>'Schwenden von Jungbäumen'!G5</f>
        <v>646.31999999999994</v>
      </c>
      <c r="F10" s="146"/>
      <c r="G10" s="129">
        <f>'Schwenden von Jungbäumen'!I5</f>
        <v>1292.6399999999999</v>
      </c>
      <c r="H10" s="146"/>
      <c r="I10" s="129">
        <f>'Schwenden von Jungbäumen'!K5</f>
        <v>2585.2799999999997</v>
      </c>
      <c r="J10" s="148"/>
    </row>
    <row r="11" spans="1:10" s="19" customFormat="1" ht="30" customHeight="1" x14ac:dyDescent="0.25">
      <c r="A11" s="130" t="s">
        <v>25</v>
      </c>
      <c r="B11" s="131"/>
      <c r="C11" s="124"/>
      <c r="D11" s="124"/>
      <c r="E11" s="124"/>
      <c r="F11" s="124"/>
      <c r="G11" s="124"/>
      <c r="H11" s="124"/>
      <c r="I11" s="124"/>
      <c r="J11" s="132"/>
    </row>
    <row r="12" spans="1:10" s="11" customFormat="1" ht="30" customHeight="1" x14ac:dyDescent="0.25">
      <c r="A12" s="127" t="s">
        <v>88</v>
      </c>
      <c r="B12" s="115" t="s">
        <v>24</v>
      </c>
      <c r="C12" s="116">
        <f>Entsteinen!E3</f>
        <v>347.2</v>
      </c>
      <c r="D12" s="145"/>
      <c r="E12" s="116">
        <f>Entsteinen!G3</f>
        <v>1041.5999999999999</v>
      </c>
      <c r="F12" s="145"/>
      <c r="G12" s="116">
        <f>Entsteinen!I3</f>
        <v>1736</v>
      </c>
      <c r="H12" s="145"/>
      <c r="I12" s="116">
        <f>Entsteinen!K3</f>
        <v>2604</v>
      </c>
      <c r="J12" s="147"/>
    </row>
    <row r="13" spans="1:10" s="15" customFormat="1" ht="30" customHeight="1" thickBot="1" x14ac:dyDescent="0.3">
      <c r="A13" s="118" t="s">
        <v>30</v>
      </c>
      <c r="B13" s="119" t="s">
        <v>24</v>
      </c>
      <c r="C13" s="120"/>
      <c r="D13" s="120"/>
      <c r="E13" s="120">
        <f>Entsteinen!G4</f>
        <v>259.83999999999997</v>
      </c>
      <c r="F13" s="146"/>
      <c r="G13" s="120">
        <f>Entsteinen!I4</f>
        <v>1039.3599999999999</v>
      </c>
      <c r="H13" s="146"/>
      <c r="I13" s="120">
        <f>Entsteinen!K4</f>
        <v>1559.04</v>
      </c>
      <c r="J13" s="148"/>
    </row>
    <row r="14" spans="1:10" s="1" customFormat="1" ht="30" customHeight="1" x14ac:dyDescent="0.25">
      <c r="A14" s="133" t="s">
        <v>22</v>
      </c>
      <c r="B14" s="134"/>
      <c r="C14" s="135"/>
      <c r="D14" s="135"/>
      <c r="E14" s="135"/>
      <c r="F14" s="135"/>
      <c r="G14" s="135"/>
      <c r="H14" s="135"/>
      <c r="I14" s="135"/>
      <c r="J14" s="136"/>
    </row>
    <row r="15" spans="1:10" s="5" customFormat="1" ht="30" customHeight="1" x14ac:dyDescent="0.25">
      <c r="A15" s="163" t="s">
        <v>102</v>
      </c>
      <c r="B15" s="115" t="s">
        <v>24</v>
      </c>
      <c r="C15" s="116">
        <f>'Schwenden von Zwergsträucher'!E7</f>
        <v>17.36</v>
      </c>
      <c r="D15" s="145"/>
      <c r="E15" s="116">
        <f>'Schwenden von Zwergsträucher'!G7</f>
        <v>34.72</v>
      </c>
      <c r="F15" s="145"/>
      <c r="G15" s="116">
        <f>'Schwenden von Zwergsträucher'!I7</f>
        <v>69.44</v>
      </c>
      <c r="H15" s="145"/>
      <c r="I15" s="116">
        <f>'Schwenden von Zwergsträucher'!K7</f>
        <v>104.16</v>
      </c>
      <c r="J15" s="147"/>
    </row>
    <row r="16" spans="1:10" s="19" customFormat="1" ht="30" customHeight="1" thickBot="1" x14ac:dyDescent="0.3">
      <c r="A16" s="137" t="s">
        <v>31</v>
      </c>
      <c r="B16" s="138" t="s">
        <v>24</v>
      </c>
      <c r="C16" s="139">
        <f>'Schwenden von Zwergsträucher'!E8</f>
        <v>108.60000000000001</v>
      </c>
      <c r="D16" s="150"/>
      <c r="E16" s="139">
        <f>'Schwenden von Zwergsträucher'!G8</f>
        <v>217.20000000000002</v>
      </c>
      <c r="F16" s="150"/>
      <c r="G16" s="139">
        <f>'Schwenden von Zwergsträucher'!I8</f>
        <v>289.60000000000002</v>
      </c>
      <c r="H16" s="150"/>
      <c r="I16" s="139">
        <f>'Schwenden von Zwergsträucher'!K8</f>
        <v>362</v>
      </c>
      <c r="J16" s="149"/>
    </row>
    <row r="17" spans="1:10" s="19" customFormat="1" ht="30" customHeight="1" x14ac:dyDescent="0.25">
      <c r="A17" s="130" t="s">
        <v>23</v>
      </c>
      <c r="B17" s="131"/>
      <c r="C17" s="124"/>
      <c r="D17" s="124"/>
      <c r="E17" s="124"/>
      <c r="F17" s="124"/>
      <c r="G17" s="124"/>
      <c r="H17" s="124"/>
      <c r="I17" s="124"/>
      <c r="J17" s="132"/>
    </row>
    <row r="18" spans="1:10" s="11" customFormat="1" ht="30" customHeight="1" x14ac:dyDescent="0.25">
      <c r="A18" s="164" t="s">
        <v>103</v>
      </c>
      <c r="B18" s="115" t="s">
        <v>24</v>
      </c>
      <c r="C18" s="116">
        <f>'Schwenden von Zwergsträucher'!E11</f>
        <v>34.72</v>
      </c>
      <c r="D18" s="145"/>
      <c r="E18" s="116">
        <f>'Schwenden von Zwergsträucher'!G11</f>
        <v>69.44</v>
      </c>
      <c r="F18" s="145"/>
      <c r="G18" s="116">
        <f>'Schwenden von Zwergsträucher'!I11</f>
        <v>104.16</v>
      </c>
      <c r="H18" s="145"/>
      <c r="I18" s="116">
        <f>'Schwenden von Zwergsträucher'!K11</f>
        <v>138.88</v>
      </c>
      <c r="J18" s="147"/>
    </row>
    <row r="19" spans="1:10" s="15" customFormat="1" ht="30" customHeight="1" thickBot="1" x14ac:dyDescent="0.3">
      <c r="A19" s="118" t="s">
        <v>87</v>
      </c>
      <c r="B19" s="119" t="s">
        <v>24</v>
      </c>
      <c r="C19" s="120">
        <f>'Schwenden von Zwergsträucher'!E12</f>
        <v>235.75</v>
      </c>
      <c r="D19" s="146"/>
      <c r="E19" s="120">
        <f>'Schwenden von Zwergsträucher'!G12</f>
        <v>471.5</v>
      </c>
      <c r="F19" s="146"/>
      <c r="G19" s="120">
        <f>'Schwenden von Zwergsträucher'!I12</f>
        <v>612.94999999999993</v>
      </c>
      <c r="H19" s="146"/>
      <c r="I19" s="120">
        <f>'Schwenden von Zwergsträucher'!K12</f>
        <v>754.4</v>
      </c>
      <c r="J19" s="148"/>
    </row>
    <row r="20" spans="1:10" ht="30" customHeight="1" x14ac:dyDescent="0.25">
      <c r="A20" s="130" t="s">
        <v>80</v>
      </c>
      <c r="B20" s="131"/>
      <c r="C20" s="124"/>
      <c r="D20" s="124"/>
      <c r="E20" s="124"/>
      <c r="F20" s="124"/>
      <c r="G20" s="124"/>
      <c r="H20" s="124"/>
      <c r="I20" s="124"/>
      <c r="J20" s="132"/>
    </row>
    <row r="21" spans="1:10" ht="30" customHeight="1" thickBot="1" x14ac:dyDescent="0.3">
      <c r="A21" s="140" t="s">
        <v>82</v>
      </c>
      <c r="B21" s="119" t="s">
        <v>33</v>
      </c>
      <c r="C21" s="120">
        <f>Steinmauern!E3</f>
        <v>347.2</v>
      </c>
      <c r="D21" s="146"/>
      <c r="E21" s="120">
        <f>Steinmauern!G3</f>
        <v>694.4</v>
      </c>
      <c r="F21" s="146"/>
      <c r="G21" s="120">
        <f>Steinmauern!I3</f>
        <v>1041.5999999999999</v>
      </c>
      <c r="H21" s="146"/>
      <c r="I21" s="120">
        <f>Steinmauern!K3</f>
        <v>1388.8</v>
      </c>
      <c r="J21" s="148"/>
    </row>
    <row r="22" spans="1:10" s="5" customFormat="1" ht="30" customHeight="1" x14ac:dyDescent="0.25">
      <c r="A22" s="133" t="s">
        <v>26</v>
      </c>
      <c r="B22" s="134"/>
      <c r="C22" s="141"/>
      <c r="D22" s="141"/>
      <c r="E22" s="141"/>
      <c r="F22" s="141"/>
      <c r="G22" s="141"/>
      <c r="H22" s="141"/>
      <c r="I22" s="141"/>
      <c r="J22" s="142"/>
    </row>
    <row r="23" spans="1:10" ht="30" customHeight="1" thickBot="1" x14ac:dyDescent="0.3">
      <c r="A23" s="143" t="s">
        <v>81</v>
      </c>
      <c r="B23" s="138" t="s">
        <v>33</v>
      </c>
      <c r="C23" s="144">
        <f>Zäunen!B2</f>
        <v>246</v>
      </c>
      <c r="D23" s="151"/>
      <c r="E23" s="144">
        <f>Zäunen!C2</f>
        <v>300</v>
      </c>
      <c r="F23" s="150"/>
      <c r="G23" s="144">
        <f>Zäunen!D2</f>
        <v>450</v>
      </c>
      <c r="H23" s="150"/>
      <c r="I23" s="144">
        <f>Zäunen!E2</f>
        <v>700</v>
      </c>
      <c r="J23" s="149"/>
    </row>
    <row r="24" spans="1:10" ht="22.5" customHeight="1" thickBot="1" x14ac:dyDescent="0.35">
      <c r="A24" s="265" t="s">
        <v>71</v>
      </c>
      <c r="B24" s="266"/>
      <c r="C24" s="267"/>
      <c r="D24" s="271"/>
      <c r="E24" s="272"/>
      <c r="F24" s="272"/>
      <c r="G24" s="272"/>
      <c r="H24" s="272"/>
      <c r="I24" s="272"/>
      <c r="J24" s="273"/>
    </row>
    <row r="25" spans="1:10" ht="22.5" customHeight="1" thickBot="1" x14ac:dyDescent="0.35">
      <c r="A25" s="268" t="s">
        <v>72</v>
      </c>
      <c r="B25" s="269"/>
      <c r="C25" s="270"/>
      <c r="D25" s="274"/>
      <c r="E25" s="275"/>
      <c r="F25" s="275"/>
      <c r="G25" s="275"/>
      <c r="H25" s="275"/>
      <c r="I25" s="275"/>
      <c r="J25" s="276"/>
    </row>
  </sheetData>
  <mergeCells count="4">
    <mergeCell ref="A24:C24"/>
    <mergeCell ref="A25:C25"/>
    <mergeCell ref="D24:J24"/>
    <mergeCell ref="D25:J25"/>
  </mergeCells>
  <pageMargins left="0.70866141732283472" right="0.70866141732283472" top="0.78740157480314965" bottom="0.78740157480314965"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Schwenden von Jungbäumen</vt:lpstr>
      <vt:lpstr>Schwenden von Gebüsch</vt:lpstr>
      <vt:lpstr>Schwenden von Zwergsträucher</vt:lpstr>
      <vt:lpstr>Einsaat</vt:lpstr>
      <vt:lpstr>Kalken</vt:lpstr>
      <vt:lpstr>Entsteinen</vt:lpstr>
      <vt:lpstr>Steinmauern</vt:lpstr>
      <vt:lpstr>Zäunen</vt:lpstr>
      <vt:lpstr>Gesamttabelle_einmalige Maßn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Dubbert Monika</dc:creator>
  <cp:lastModifiedBy>Susanne Aigner</cp:lastModifiedBy>
  <cp:lastPrinted>2023-11-29T13:23:18Z</cp:lastPrinted>
  <dcterms:created xsi:type="dcterms:W3CDTF">2015-10-06T11:57:58Z</dcterms:created>
  <dcterms:modified xsi:type="dcterms:W3CDTF">2023-11-30T13:04:14Z</dcterms:modified>
</cp:coreProperties>
</file>